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BuÇalışmaKitabı" defaultThemeVersion="166925"/>
  <mc:AlternateContent xmlns:mc="http://schemas.openxmlformats.org/markup-compatibility/2006">
    <mc:Choice Requires="x15">
      <x15ac:absPath xmlns:x15ac="http://schemas.microsoft.com/office/spreadsheetml/2010/11/ac" url="C:\010-Kuran Sayısal Sistemleri\00-Excel Çalışmaları\02-Kuran Surelerin Kodlamaları\040-046 Ha-Mim Grubu\"/>
    </mc:Choice>
  </mc:AlternateContent>
  <xr:revisionPtr revIDLastSave="0" documentId="13_ncr:1_{D22B73AA-2AC2-45CD-8B80-57A166F56782}" xr6:coauthVersionLast="45" xr6:coauthVersionMax="45" xr10:uidLastSave="{00000000-0000-0000-0000-000000000000}"/>
  <bookViews>
    <workbookView xWindow="28680" yWindow="-75" windowWidth="29040" windowHeight="15840" tabRatio="787" xr2:uid="{00000000-000D-0000-FFFF-FFFF00000000}"/>
  </bookViews>
  <sheets>
    <sheet name="Ha-Mim Kodlama Detayı" sheetId="14" r:id="rId1"/>
    <sheet name="Deneme Tablosu" sheetId="18" r:id="rId2"/>
    <sheet name="Mod 7 kalan Toplamı 19" sheetId="16" r:id="rId3"/>
    <sheet name="Mod 19 kalan Toplamı 19 katı" sheetId="17" r:id="rId4"/>
    <sheet name="Büyük Sayı_1 Ha-Mim" sheetId="9" r:id="rId5"/>
    <sheet name="Büyük Sayı_2 Ha-Mim-Ayn-Sad-Kaf" sheetId="8" r:id="rId6"/>
    <sheet name="Sayfa1 (Eng)" sheetId="6" state="hidden" r:id="rId7"/>
    <sheet name="Sayfa2 (Eng)" sheetId="5" state="hidden" r:id="rId8"/>
  </sheets>
  <definedNames>
    <definedName name="_Hlk19553136" localSheetId="0">'Ha-Mim Kodlama Detayı'!$O$9</definedName>
    <definedName name="_Hlk19553429" localSheetId="0">'Ha-Mim Kodlama Detayı'!$O$10</definedName>
    <definedName name="_Hlk19554035" localSheetId="0">'Ha-Mim Kodlama Detayı'!#REF!</definedName>
    <definedName name="_Hlk19554083" localSheetId="0">'Ha-Mim Kodlama Detayı'!#REF!</definedName>
    <definedName name="_Hlk21200639" localSheetId="0">'Ha-Mim Kodlama Detayı'!#REF!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7" i="14" l="1"/>
  <c r="BB7" i="14"/>
  <c r="BA8" i="14"/>
  <c r="BB8" i="14"/>
  <c r="BA9" i="14"/>
  <c r="BB9" i="14"/>
  <c r="BA10" i="14"/>
  <c r="BB10" i="14"/>
  <c r="BA11" i="14"/>
  <c r="BB11" i="14"/>
  <c r="BA12" i="14"/>
  <c r="BB12" i="14"/>
  <c r="BA13" i="14"/>
  <c r="BB13" i="14"/>
  <c r="BA14" i="14"/>
  <c r="BB14" i="14"/>
  <c r="BA15" i="14"/>
  <c r="BB15" i="14"/>
  <c r="BA16" i="14"/>
  <c r="BB16" i="14"/>
  <c r="BA17" i="14"/>
  <c r="BB17" i="14"/>
  <c r="BA18" i="14"/>
  <c r="BB18" i="14"/>
  <c r="BA19" i="14"/>
  <c r="BB19" i="14"/>
  <c r="BA20" i="14"/>
  <c r="BB20" i="14"/>
  <c r="BA21" i="14"/>
  <c r="BB21" i="14"/>
  <c r="BA22" i="14"/>
  <c r="BB22" i="14"/>
  <c r="BA23" i="14"/>
  <c r="BB23" i="14"/>
  <c r="BA24" i="14"/>
  <c r="BB24" i="14"/>
  <c r="BA25" i="14"/>
  <c r="BB25" i="14"/>
  <c r="BA26" i="14"/>
  <c r="BB26" i="14"/>
  <c r="BA27" i="14"/>
  <c r="BB27" i="14"/>
  <c r="BA28" i="14"/>
  <c r="BB28" i="14"/>
  <c r="BA29" i="14"/>
  <c r="BB29" i="14"/>
  <c r="BA30" i="14"/>
  <c r="BB30" i="14"/>
  <c r="BA31" i="14"/>
  <c r="BB31" i="14"/>
  <c r="BA32" i="14"/>
  <c r="BB32" i="14"/>
  <c r="BA33" i="14"/>
  <c r="BB33" i="14"/>
  <c r="BA34" i="14"/>
  <c r="BB34" i="14"/>
  <c r="BA35" i="14"/>
  <c r="BB35" i="14"/>
  <c r="BA36" i="14"/>
  <c r="BB36" i="14"/>
  <c r="BA37" i="14"/>
  <c r="BB37" i="14"/>
  <c r="BA38" i="14"/>
  <c r="BB38" i="14"/>
  <c r="BA39" i="14"/>
  <c r="BB39" i="14"/>
  <c r="BA40" i="14"/>
  <c r="BB40" i="14"/>
  <c r="BA41" i="14"/>
  <c r="BB41" i="14"/>
  <c r="BA42" i="14"/>
  <c r="BB42" i="14"/>
  <c r="BA43" i="14"/>
  <c r="BB43" i="14"/>
  <c r="BA44" i="14"/>
  <c r="BB44" i="14"/>
  <c r="BA45" i="14"/>
  <c r="BB45" i="14"/>
  <c r="BA46" i="14"/>
  <c r="BB46" i="14"/>
  <c r="BA47" i="14"/>
  <c r="BB47" i="14"/>
  <c r="BA48" i="14"/>
  <c r="BB48" i="14"/>
  <c r="BA49" i="14"/>
  <c r="BB49" i="14"/>
  <c r="BA50" i="14"/>
  <c r="BB50" i="14"/>
  <c r="BA51" i="14"/>
  <c r="BB51" i="14"/>
  <c r="BA52" i="14"/>
  <c r="BB52" i="14"/>
  <c r="BA53" i="14"/>
  <c r="BB53" i="14"/>
  <c r="BA54" i="14"/>
  <c r="BB54" i="14"/>
  <c r="BA55" i="14"/>
  <c r="BB55" i="14"/>
  <c r="BA56" i="14"/>
  <c r="BB56" i="14"/>
  <c r="BA57" i="14"/>
  <c r="BB57" i="14"/>
  <c r="BA58" i="14"/>
  <c r="BB58" i="14"/>
  <c r="BA59" i="14"/>
  <c r="BB59" i="14"/>
  <c r="BA60" i="14"/>
  <c r="BB60" i="14"/>
  <c r="BA61" i="14"/>
  <c r="BB61" i="14"/>
  <c r="BA62" i="14"/>
  <c r="BB62" i="14"/>
  <c r="BA63" i="14"/>
  <c r="BB63" i="14"/>
  <c r="BA64" i="14"/>
  <c r="BB64" i="14"/>
  <c r="BA65" i="14"/>
  <c r="BB65" i="14"/>
  <c r="BA66" i="14"/>
  <c r="BB66" i="14"/>
  <c r="BA67" i="14"/>
  <c r="BB67" i="14"/>
  <c r="BA68" i="14"/>
  <c r="BB68" i="14"/>
  <c r="BA69" i="14"/>
  <c r="BB69" i="14"/>
  <c r="BA70" i="14"/>
  <c r="BB70" i="14"/>
  <c r="BA71" i="14"/>
  <c r="BB71" i="14"/>
  <c r="BA72" i="14"/>
  <c r="BB72" i="14"/>
  <c r="BA73" i="14"/>
  <c r="BB73" i="14"/>
  <c r="BA74" i="14"/>
  <c r="BB74" i="14"/>
  <c r="BA75" i="14"/>
  <c r="BB75" i="14"/>
  <c r="BA76" i="14"/>
  <c r="BB76" i="14"/>
  <c r="BA77" i="14"/>
  <c r="BB77" i="14"/>
  <c r="BA78" i="14"/>
  <c r="BB78" i="14"/>
  <c r="BA79" i="14"/>
  <c r="BB79" i="14"/>
  <c r="BA80" i="14"/>
  <c r="BB80" i="14"/>
  <c r="BA81" i="14"/>
  <c r="BB81" i="14"/>
  <c r="BA82" i="14"/>
  <c r="BB82" i="14"/>
  <c r="BA83" i="14"/>
  <c r="BB83" i="14"/>
  <c r="BA84" i="14"/>
  <c r="BB84" i="14"/>
  <c r="BA85" i="14"/>
  <c r="BB85" i="14"/>
  <c r="BA86" i="14"/>
  <c r="BB86" i="14"/>
  <c r="BA87" i="14"/>
  <c r="BB87" i="14"/>
  <c r="BA88" i="14"/>
  <c r="BB88" i="14"/>
  <c r="BA89" i="14"/>
  <c r="BB89" i="14"/>
  <c r="BA90" i="14"/>
  <c r="BB90" i="14"/>
  <c r="BA91" i="14"/>
  <c r="BB91" i="14"/>
  <c r="BA92" i="14"/>
  <c r="BB92" i="14"/>
  <c r="BA93" i="14"/>
  <c r="BB93" i="14"/>
  <c r="BA94" i="14"/>
  <c r="BB94" i="14"/>
  <c r="BA95" i="14"/>
  <c r="BB95" i="14"/>
  <c r="BA96" i="14"/>
  <c r="BB96" i="14"/>
  <c r="BA97" i="14"/>
  <c r="BB97" i="14"/>
  <c r="BA98" i="14"/>
  <c r="BB98" i="14"/>
  <c r="BA99" i="14"/>
  <c r="BB99" i="14"/>
  <c r="BA100" i="14"/>
  <c r="BB100" i="14"/>
  <c r="BA101" i="14"/>
  <c r="BB101" i="14"/>
  <c r="BA102" i="14"/>
  <c r="BB102" i="14"/>
  <c r="BA103" i="14"/>
  <c r="BB103" i="14"/>
  <c r="BA104" i="14"/>
  <c r="BB104" i="14"/>
  <c r="BA105" i="14"/>
  <c r="BB105" i="14"/>
  <c r="BA106" i="14"/>
  <c r="BB106" i="14"/>
  <c r="BA107" i="14"/>
  <c r="BB107" i="14"/>
  <c r="BA108" i="14"/>
  <c r="BB108" i="14"/>
  <c r="BA109" i="14"/>
  <c r="BB109" i="14"/>
  <c r="BA110" i="14"/>
  <c r="BB110" i="14"/>
  <c r="BA111" i="14"/>
  <c r="BB111" i="14"/>
  <c r="BA112" i="14"/>
  <c r="BB112" i="14"/>
  <c r="BA113" i="14"/>
  <c r="BB113" i="14"/>
  <c r="BA114" i="14"/>
  <c r="BB114" i="14"/>
  <c r="BA115" i="14"/>
  <c r="BB115" i="14"/>
  <c r="BA116" i="14"/>
  <c r="BB116" i="14"/>
  <c r="BA117" i="14"/>
  <c r="BB117" i="14"/>
  <c r="BA118" i="14"/>
  <c r="BB118" i="14"/>
  <c r="BA119" i="14"/>
  <c r="BB119" i="14"/>
  <c r="BA120" i="14"/>
  <c r="BB120" i="14"/>
  <c r="BA121" i="14"/>
  <c r="BB121" i="14"/>
  <c r="BA122" i="14"/>
  <c r="BB122" i="14"/>
  <c r="BA123" i="14"/>
  <c r="BB123" i="14"/>
  <c r="BA124" i="14"/>
  <c r="BB124" i="14"/>
  <c r="BA125" i="14"/>
  <c r="BB125" i="14"/>
  <c r="BA126" i="14"/>
  <c r="BB126" i="14"/>
  <c r="BA127" i="14"/>
  <c r="BB127" i="14"/>
  <c r="BA128" i="14"/>
  <c r="BB128" i="14"/>
  <c r="BA129" i="14"/>
  <c r="BB129" i="14"/>
  <c r="BA130" i="14"/>
  <c r="BB130" i="14"/>
  <c r="BA131" i="14"/>
  <c r="BB131" i="14"/>
  <c r="BA132" i="14"/>
  <c r="BB132" i="14"/>
  <c r="BA133" i="14"/>
  <c r="BB133" i="14"/>
  <c r="BA134" i="14"/>
  <c r="BB134" i="14"/>
  <c r="BA135" i="14"/>
  <c r="BB135" i="14"/>
  <c r="BA136" i="14"/>
  <c r="BB136" i="14"/>
  <c r="BA137" i="14"/>
  <c r="BB137" i="14"/>
  <c r="BA138" i="14"/>
  <c r="BB138" i="14"/>
  <c r="BA139" i="14"/>
  <c r="BB139" i="14"/>
  <c r="BA140" i="14"/>
  <c r="BB140" i="14"/>
  <c r="BA141" i="14"/>
  <c r="BB141" i="14"/>
  <c r="BA142" i="14"/>
  <c r="BB142" i="14"/>
  <c r="BA143" i="14"/>
  <c r="BB143" i="14"/>
  <c r="BA144" i="14"/>
  <c r="BB144" i="14"/>
  <c r="BA145" i="14"/>
  <c r="BB145" i="14"/>
  <c r="BA146" i="14"/>
  <c r="BB146" i="14"/>
  <c r="BA147" i="14"/>
  <c r="BB147" i="14"/>
  <c r="BA148" i="14"/>
  <c r="BB148" i="14"/>
  <c r="BA149" i="14"/>
  <c r="BB149" i="14"/>
  <c r="BA150" i="14"/>
  <c r="BB150" i="14"/>
  <c r="BA151" i="14"/>
  <c r="BB151" i="14"/>
  <c r="BA152" i="14"/>
  <c r="BB152" i="14"/>
  <c r="BA153" i="14"/>
  <c r="BB153" i="14"/>
  <c r="BA154" i="14"/>
  <c r="BB154" i="14"/>
  <c r="BA155" i="14"/>
  <c r="BB155" i="14"/>
  <c r="BA156" i="14"/>
  <c r="BB156" i="14"/>
  <c r="BA157" i="14"/>
  <c r="BB157" i="14"/>
  <c r="BA158" i="14"/>
  <c r="BB158" i="14"/>
  <c r="BA159" i="14"/>
  <c r="BB159" i="14"/>
  <c r="BA160" i="14"/>
  <c r="BB160" i="14"/>
  <c r="BA161" i="14"/>
  <c r="BB161" i="14"/>
  <c r="BA162" i="14"/>
  <c r="BB162" i="14"/>
  <c r="BA163" i="14"/>
  <c r="BB163" i="14"/>
  <c r="BA164" i="14"/>
  <c r="BB164" i="14"/>
  <c r="BA165" i="14"/>
  <c r="BB165" i="14"/>
  <c r="BA166" i="14"/>
  <c r="BB166" i="14"/>
  <c r="BA167" i="14"/>
  <c r="BB167" i="14"/>
  <c r="BA168" i="14"/>
  <c r="BB168" i="14"/>
  <c r="BA169" i="14"/>
  <c r="BB169" i="14"/>
  <c r="BA170" i="14"/>
  <c r="BB170" i="14"/>
  <c r="BA171" i="14"/>
  <c r="BB171" i="14"/>
  <c r="BA172" i="14"/>
  <c r="BB172" i="14"/>
  <c r="BA173" i="14"/>
  <c r="BB173" i="14"/>
  <c r="BA174" i="14"/>
  <c r="BB174" i="14"/>
  <c r="BA175" i="14"/>
  <c r="BB175" i="14"/>
  <c r="BA176" i="14"/>
  <c r="BB176" i="14"/>
  <c r="BA177" i="14"/>
  <c r="BB177" i="14"/>
  <c r="BA178" i="14"/>
  <c r="BB178" i="14"/>
  <c r="BA179" i="14"/>
  <c r="BB179" i="14"/>
  <c r="BA180" i="14"/>
  <c r="BB180" i="14"/>
  <c r="BA181" i="14"/>
  <c r="BB181" i="14"/>
  <c r="BA182" i="14"/>
  <c r="BB182" i="14"/>
  <c r="BA183" i="14"/>
  <c r="BB183" i="14"/>
  <c r="BA184" i="14"/>
  <c r="BB184" i="14"/>
  <c r="BA185" i="14"/>
  <c r="BB185" i="14"/>
  <c r="BA186" i="14"/>
  <c r="BB186" i="14"/>
  <c r="BA187" i="14"/>
  <c r="BB187" i="14"/>
  <c r="BA188" i="14"/>
  <c r="BB188" i="14"/>
  <c r="BA189" i="14"/>
  <c r="BB189" i="14"/>
  <c r="BA190" i="14"/>
  <c r="BB190" i="14"/>
  <c r="BA191" i="14"/>
  <c r="BB191" i="14"/>
  <c r="BA192" i="14"/>
  <c r="BB192" i="14"/>
  <c r="BA193" i="14"/>
  <c r="BB193" i="14"/>
  <c r="BA194" i="14"/>
  <c r="BB194" i="14"/>
  <c r="BA195" i="14"/>
  <c r="BB195" i="14"/>
  <c r="BA196" i="14"/>
  <c r="BB196" i="14"/>
  <c r="BA197" i="14"/>
  <c r="BB197" i="14"/>
  <c r="BA198" i="14"/>
  <c r="BB198" i="14"/>
  <c r="BA199" i="14"/>
  <c r="BB199" i="14"/>
  <c r="BA200" i="14"/>
  <c r="BB200" i="14"/>
  <c r="BA201" i="14"/>
  <c r="BB201" i="14"/>
  <c r="BA202" i="14"/>
  <c r="BB202" i="14"/>
  <c r="BA203" i="14"/>
  <c r="BB203" i="14"/>
  <c r="BA204" i="14"/>
  <c r="BB204" i="14"/>
  <c r="BA205" i="14"/>
  <c r="BB205" i="14"/>
  <c r="BA206" i="14"/>
  <c r="BB206" i="14"/>
  <c r="BA207" i="14"/>
  <c r="BB207" i="14"/>
  <c r="BA208" i="14"/>
  <c r="BB208" i="14"/>
  <c r="BA209" i="14"/>
  <c r="BB209" i="14"/>
  <c r="BA210" i="14"/>
  <c r="BB210" i="14"/>
  <c r="BA211" i="14"/>
  <c r="BB211" i="14"/>
  <c r="BA212" i="14"/>
  <c r="BB212" i="14"/>
  <c r="BA213" i="14"/>
  <c r="BB213" i="14"/>
  <c r="BA214" i="14"/>
  <c r="BB214" i="14"/>
  <c r="BA215" i="14"/>
  <c r="BB215" i="14"/>
  <c r="BA216" i="14"/>
  <c r="BB216" i="14"/>
  <c r="BA217" i="14"/>
  <c r="BB217" i="14"/>
  <c r="BA218" i="14"/>
  <c r="BB218" i="14"/>
  <c r="BA219" i="14"/>
  <c r="BB219" i="14"/>
  <c r="BA220" i="14"/>
  <c r="BB220" i="14"/>
  <c r="BA221" i="14"/>
  <c r="BB221" i="14"/>
  <c r="BA222" i="14"/>
  <c r="BB222" i="14"/>
  <c r="BA223" i="14"/>
  <c r="BB223" i="14"/>
  <c r="BA224" i="14"/>
  <c r="BB224" i="14"/>
  <c r="BA225" i="14"/>
  <c r="BB225" i="14"/>
  <c r="BA226" i="14"/>
  <c r="BB226" i="14"/>
  <c r="BA227" i="14"/>
  <c r="BB227" i="14"/>
  <c r="BA228" i="14"/>
  <c r="BB228" i="14"/>
  <c r="BA229" i="14"/>
  <c r="BB229" i="14"/>
  <c r="BA230" i="14"/>
  <c r="BB230" i="14"/>
  <c r="BA231" i="14"/>
  <c r="BB231" i="14"/>
  <c r="BA232" i="14"/>
  <c r="BB232" i="14"/>
  <c r="BA233" i="14"/>
  <c r="BB233" i="14"/>
  <c r="BA234" i="14"/>
  <c r="BB234" i="14"/>
  <c r="BA235" i="14"/>
  <c r="BB235" i="14"/>
  <c r="BA236" i="14"/>
  <c r="BB236" i="14"/>
  <c r="BA237" i="14"/>
  <c r="BB237" i="14"/>
  <c r="BA238" i="14"/>
  <c r="BB238" i="14"/>
  <c r="BA239" i="14"/>
  <c r="BB239" i="14"/>
  <c r="BA240" i="14"/>
  <c r="BB240" i="14"/>
  <c r="BA241" i="14"/>
  <c r="BB241" i="14"/>
  <c r="BA242" i="14"/>
  <c r="BB242" i="14"/>
  <c r="BA243" i="14"/>
  <c r="BB243" i="14"/>
  <c r="BA244" i="14"/>
  <c r="BB244" i="14"/>
  <c r="BA245" i="14"/>
  <c r="BB245" i="14"/>
  <c r="BA246" i="14"/>
  <c r="BB246" i="14"/>
  <c r="BA247" i="14"/>
  <c r="BB247" i="14"/>
  <c r="BA248" i="14"/>
  <c r="BB248" i="14"/>
  <c r="BA249" i="14"/>
  <c r="BB249" i="14"/>
  <c r="BA250" i="14"/>
  <c r="BB250" i="14"/>
  <c r="BA251" i="14"/>
  <c r="BB251" i="14"/>
  <c r="BA252" i="14"/>
  <c r="BB252" i="14"/>
  <c r="BA253" i="14"/>
  <c r="BB253" i="14"/>
  <c r="BA254" i="14"/>
  <c r="BB254" i="14"/>
  <c r="BA255" i="14"/>
  <c r="BB255" i="14"/>
  <c r="BA256" i="14"/>
  <c r="BB256" i="14"/>
  <c r="BA257" i="14"/>
  <c r="BB257" i="14"/>
  <c r="BA258" i="14"/>
  <c r="BB258" i="14"/>
  <c r="BA259" i="14"/>
  <c r="BB259" i="14"/>
  <c r="BA260" i="14"/>
  <c r="BB260" i="14"/>
  <c r="BA261" i="14"/>
  <c r="BB261" i="14"/>
  <c r="BA262" i="14"/>
  <c r="BB262" i="14"/>
  <c r="BA263" i="14"/>
  <c r="BB263" i="14"/>
  <c r="BA264" i="14"/>
  <c r="BB264" i="14"/>
  <c r="BA265" i="14"/>
  <c r="BB265" i="14"/>
  <c r="BA266" i="14"/>
  <c r="BB266" i="14"/>
  <c r="BA267" i="14"/>
  <c r="BB267" i="14"/>
  <c r="BA268" i="14"/>
  <c r="BB268" i="14"/>
  <c r="BA269" i="14"/>
  <c r="BB269" i="14"/>
  <c r="BA270" i="14"/>
  <c r="BB270" i="14"/>
  <c r="BA271" i="14"/>
  <c r="BB271" i="14"/>
  <c r="BA272" i="14"/>
  <c r="BB272" i="14"/>
  <c r="BA273" i="14"/>
  <c r="BB273" i="14"/>
  <c r="BA274" i="14"/>
  <c r="BB274" i="14"/>
  <c r="BA275" i="14"/>
  <c r="BB275" i="14"/>
  <c r="BA276" i="14"/>
  <c r="BB276" i="14"/>
  <c r="BA277" i="14"/>
  <c r="BB277" i="14"/>
  <c r="BA278" i="14"/>
  <c r="BB278" i="14"/>
  <c r="BA279" i="14"/>
  <c r="BB279" i="14"/>
  <c r="BA280" i="14"/>
  <c r="BB280" i="14"/>
  <c r="BA281" i="14"/>
  <c r="BB281" i="14"/>
  <c r="BA282" i="14"/>
  <c r="BB282" i="14"/>
  <c r="BA283" i="14"/>
  <c r="BB283" i="14"/>
  <c r="BA284" i="14"/>
  <c r="BB284" i="14"/>
  <c r="BA285" i="14"/>
  <c r="BB285" i="14"/>
  <c r="BA286" i="14"/>
  <c r="BB286" i="14"/>
  <c r="BA287" i="14"/>
  <c r="BB287" i="14"/>
  <c r="BA288" i="14"/>
  <c r="BB288" i="14"/>
  <c r="BA289" i="14"/>
  <c r="BB289" i="14"/>
  <c r="BA290" i="14"/>
  <c r="BB290" i="14"/>
  <c r="BA291" i="14"/>
  <c r="BB291" i="14"/>
  <c r="BA292" i="14"/>
  <c r="BB292" i="14"/>
  <c r="BA293" i="14"/>
  <c r="BB293" i="14"/>
  <c r="BA294" i="14"/>
  <c r="BB294" i="14"/>
  <c r="BA295" i="14"/>
  <c r="BB295" i="14"/>
  <c r="BA296" i="14"/>
  <c r="BB296" i="14"/>
  <c r="BA297" i="14"/>
  <c r="BB297" i="14"/>
  <c r="BA298" i="14"/>
  <c r="BB298" i="14"/>
  <c r="BA299" i="14"/>
  <c r="BB299" i="14"/>
  <c r="BA300" i="14"/>
  <c r="BB300" i="14"/>
  <c r="BA301" i="14"/>
  <c r="BB301" i="14"/>
  <c r="BA302" i="14"/>
  <c r="BB302" i="14"/>
  <c r="BA303" i="14"/>
  <c r="BB303" i="14"/>
  <c r="BA304" i="14"/>
  <c r="BB304" i="14"/>
  <c r="BA305" i="14"/>
  <c r="BB305" i="14"/>
  <c r="BA306" i="14"/>
  <c r="BB306" i="14"/>
  <c r="BA307" i="14"/>
  <c r="BB307" i="14"/>
  <c r="BA308" i="14"/>
  <c r="BB308" i="14"/>
  <c r="BA309" i="14"/>
  <c r="BB309" i="14"/>
  <c r="BA310" i="14"/>
  <c r="BB310" i="14"/>
  <c r="BA311" i="14"/>
  <c r="BB311" i="14"/>
  <c r="BA312" i="14"/>
  <c r="BB312" i="14"/>
  <c r="BA313" i="14"/>
  <c r="BB313" i="14"/>
  <c r="BA314" i="14"/>
  <c r="BB314" i="14"/>
  <c r="BA315" i="14"/>
  <c r="BB315" i="14"/>
  <c r="BA316" i="14"/>
  <c r="BB316" i="14"/>
  <c r="BA317" i="14"/>
  <c r="BB317" i="14"/>
  <c r="BA318" i="14"/>
  <c r="BB318" i="14"/>
  <c r="BA319" i="14"/>
  <c r="BB319" i="14"/>
  <c r="BA320" i="14"/>
  <c r="BB320" i="14"/>
  <c r="BA321" i="14"/>
  <c r="BB321" i="14"/>
  <c r="BA322" i="14"/>
  <c r="BB322" i="14"/>
  <c r="BA323" i="14"/>
  <c r="BB323" i="14"/>
  <c r="BA324" i="14"/>
  <c r="BB324" i="14"/>
  <c r="BA325" i="14"/>
  <c r="BB325" i="14"/>
  <c r="BA326" i="14"/>
  <c r="BB326" i="14"/>
  <c r="BA327" i="14"/>
  <c r="BB327" i="14"/>
  <c r="BA328" i="14"/>
  <c r="BB328" i="14"/>
  <c r="BA329" i="14"/>
  <c r="BB329" i="14"/>
  <c r="BA330" i="14"/>
  <c r="BB330" i="14"/>
  <c r="BA331" i="14"/>
  <c r="BB331" i="14"/>
  <c r="BA332" i="14"/>
  <c r="BB332" i="14"/>
  <c r="BA333" i="14"/>
  <c r="BB333" i="14"/>
  <c r="BA334" i="14"/>
  <c r="BB334" i="14"/>
  <c r="BA335" i="14"/>
  <c r="BB335" i="14"/>
  <c r="BA336" i="14"/>
  <c r="BB336" i="14"/>
  <c r="BA337" i="14"/>
  <c r="BB337" i="14"/>
  <c r="BA338" i="14"/>
  <c r="BB338" i="14"/>
  <c r="BA339" i="14"/>
  <c r="BB339" i="14"/>
  <c r="BA340" i="14"/>
  <c r="BB340" i="14"/>
  <c r="BA341" i="14"/>
  <c r="BB341" i="14"/>
  <c r="BA342" i="14"/>
  <c r="BB342" i="14"/>
  <c r="BA343" i="14"/>
  <c r="BB343" i="14"/>
  <c r="BA344" i="14"/>
  <c r="BB344" i="14"/>
  <c r="BA345" i="14"/>
  <c r="BB345" i="14"/>
  <c r="BA346" i="14"/>
  <c r="BB346" i="14"/>
  <c r="BA347" i="14"/>
  <c r="BB347" i="14"/>
  <c r="BA348" i="14"/>
  <c r="BB348" i="14"/>
  <c r="BA349" i="14"/>
  <c r="BB349" i="14"/>
  <c r="BA350" i="14"/>
  <c r="BB350" i="14"/>
  <c r="BA351" i="14"/>
  <c r="BB351" i="14"/>
  <c r="BA352" i="14"/>
  <c r="BB352" i="14"/>
  <c r="BA353" i="14"/>
  <c r="BB353" i="14"/>
  <c r="BA354" i="14"/>
  <c r="BB354" i="14"/>
  <c r="BA355" i="14"/>
  <c r="BB355" i="14"/>
  <c r="BA356" i="14"/>
  <c r="BB356" i="14"/>
  <c r="BA357" i="14"/>
  <c r="BB357" i="14"/>
  <c r="BA358" i="14"/>
  <c r="BB358" i="14"/>
  <c r="BA359" i="14"/>
  <c r="BB359" i="14"/>
  <c r="BA360" i="14"/>
  <c r="BB360" i="14"/>
  <c r="BA361" i="14"/>
  <c r="BB361" i="14"/>
  <c r="BA362" i="14"/>
  <c r="BB362" i="14"/>
  <c r="BA363" i="14"/>
  <c r="BB363" i="14"/>
  <c r="BA364" i="14"/>
  <c r="BB364" i="14"/>
  <c r="BA365" i="14"/>
  <c r="BB365" i="14"/>
  <c r="BA366" i="14"/>
  <c r="BB366" i="14"/>
  <c r="BA367" i="14"/>
  <c r="BB367" i="14"/>
  <c r="BA368" i="14"/>
  <c r="BB368" i="14"/>
  <c r="BA369" i="14"/>
  <c r="BB369" i="14"/>
  <c r="BA370" i="14"/>
  <c r="BB370" i="14"/>
  <c r="BA371" i="14"/>
  <c r="BB371" i="14"/>
  <c r="BA372" i="14"/>
  <c r="BB372" i="14"/>
  <c r="BA373" i="14"/>
  <c r="BB373" i="14"/>
  <c r="BA374" i="14"/>
  <c r="BB374" i="14"/>
  <c r="BA375" i="14"/>
  <c r="BB375" i="14"/>
  <c r="BA376" i="14"/>
  <c r="BB376" i="14"/>
  <c r="BA377" i="14"/>
  <c r="BB377" i="14"/>
  <c r="BA378" i="14"/>
  <c r="BB378" i="14"/>
  <c r="BA379" i="14"/>
  <c r="BB379" i="14"/>
  <c r="BA380" i="14"/>
  <c r="BB380" i="14"/>
  <c r="BA381" i="14"/>
  <c r="BB381" i="14"/>
  <c r="BA382" i="14"/>
  <c r="BB382" i="14"/>
  <c r="BA383" i="14"/>
  <c r="BB383" i="14"/>
  <c r="BA384" i="14"/>
  <c r="BB384" i="14"/>
  <c r="BA385" i="14"/>
  <c r="BB385" i="14"/>
  <c r="BA386" i="14"/>
  <c r="BB386" i="14"/>
  <c r="BA387" i="14"/>
  <c r="BB387" i="14"/>
  <c r="BA388" i="14"/>
  <c r="BB388" i="14"/>
  <c r="BA389" i="14"/>
  <c r="BB389" i="14"/>
  <c r="BA390" i="14"/>
  <c r="BB390" i="14"/>
  <c r="BA391" i="14"/>
  <c r="BB391" i="14"/>
  <c r="BA392" i="14"/>
  <c r="BB392" i="14"/>
  <c r="BA393" i="14"/>
  <c r="BB393" i="14"/>
  <c r="BA394" i="14"/>
  <c r="BB394" i="14"/>
  <c r="BA395" i="14"/>
  <c r="BB395" i="14"/>
  <c r="BA396" i="14"/>
  <c r="BB396" i="14"/>
  <c r="BA397" i="14"/>
  <c r="BB397" i="14"/>
  <c r="BA398" i="14"/>
  <c r="BB398" i="14"/>
  <c r="BA399" i="14"/>
  <c r="BB399" i="14"/>
  <c r="BA400" i="14"/>
  <c r="BB400" i="14"/>
  <c r="BA401" i="14"/>
  <c r="BB401" i="14"/>
  <c r="BA402" i="14"/>
  <c r="BB402" i="14"/>
  <c r="BA403" i="14"/>
  <c r="BB403" i="14"/>
  <c r="BA404" i="14"/>
  <c r="BB404" i="14"/>
  <c r="BA405" i="14"/>
  <c r="BB405" i="14"/>
  <c r="BA406" i="14"/>
  <c r="BB406" i="14"/>
  <c r="BA407" i="14"/>
  <c r="BB407" i="14"/>
  <c r="BA408" i="14"/>
  <c r="BB408" i="14"/>
  <c r="BA409" i="14"/>
  <c r="BB409" i="14"/>
  <c r="BA410" i="14"/>
  <c r="BB410" i="14"/>
  <c r="BA411" i="14"/>
  <c r="BB411" i="14"/>
  <c r="BA412" i="14"/>
  <c r="BB412" i="14"/>
  <c r="BA413" i="14"/>
  <c r="BB413" i="14"/>
  <c r="BA414" i="14"/>
  <c r="BB414" i="14"/>
  <c r="BA415" i="14"/>
  <c r="BB415" i="14"/>
  <c r="BA416" i="14"/>
  <c r="BB416" i="14"/>
  <c r="BA417" i="14"/>
  <c r="BB417" i="14"/>
  <c r="BA418" i="14"/>
  <c r="BB418" i="14"/>
  <c r="BA419" i="14"/>
  <c r="BB419" i="14"/>
  <c r="BA420" i="14"/>
  <c r="BB420" i="14"/>
  <c r="BA421" i="14"/>
  <c r="BB421" i="14"/>
  <c r="BA422" i="14"/>
  <c r="BB422" i="14"/>
  <c r="BA423" i="14"/>
  <c r="BB423" i="14"/>
  <c r="BA424" i="14"/>
  <c r="BB424" i="14"/>
  <c r="BB6" i="14"/>
  <c r="BA6" i="14"/>
  <c r="B12" i="8" l="1"/>
  <c r="B11" i="8"/>
  <c r="B10" i="8"/>
  <c r="B9" i="8"/>
  <c r="B8" i="8"/>
  <c r="B7" i="8"/>
  <c r="B6" i="8"/>
  <c r="B12" i="9"/>
  <c r="B11" i="9"/>
  <c r="B10" i="9"/>
  <c r="B9" i="9"/>
  <c r="B8" i="9"/>
  <c r="B7" i="9"/>
  <c r="B6" i="9"/>
  <c r="AZ7" i="14" l="1"/>
  <c r="AZ8" i="14"/>
  <c r="AZ9" i="14"/>
  <c r="AZ10" i="14"/>
  <c r="AZ11" i="14"/>
  <c r="AZ12" i="14"/>
  <c r="AZ13" i="14"/>
  <c r="AZ14" i="14"/>
  <c r="AZ15" i="14"/>
  <c r="AZ16" i="14"/>
  <c r="AZ17" i="14"/>
  <c r="AZ18" i="14"/>
  <c r="AZ19" i="14"/>
  <c r="AZ20" i="14"/>
  <c r="AZ21" i="14"/>
  <c r="AZ22" i="14"/>
  <c r="AZ23" i="14"/>
  <c r="AZ24" i="14"/>
  <c r="AZ25" i="14"/>
  <c r="AZ26" i="14"/>
  <c r="AZ27" i="14"/>
  <c r="AZ28" i="14"/>
  <c r="AZ29" i="14"/>
  <c r="AZ30" i="14"/>
  <c r="AZ31" i="14"/>
  <c r="AZ32" i="14"/>
  <c r="AZ33" i="14"/>
  <c r="AZ34" i="14"/>
  <c r="AZ35" i="14"/>
  <c r="AZ36" i="14"/>
  <c r="AZ37" i="14"/>
  <c r="AZ38" i="14"/>
  <c r="AZ39" i="14"/>
  <c r="AZ40" i="14"/>
  <c r="AZ41" i="14"/>
  <c r="AZ42" i="14"/>
  <c r="AZ43" i="14"/>
  <c r="AZ44" i="14"/>
  <c r="AZ45" i="14"/>
  <c r="AZ46" i="14"/>
  <c r="AZ47" i="14"/>
  <c r="AZ48" i="14"/>
  <c r="AZ49" i="14"/>
  <c r="AZ50" i="14"/>
  <c r="AZ51" i="14"/>
  <c r="AZ52" i="14"/>
  <c r="AZ53" i="14"/>
  <c r="AZ54" i="14"/>
  <c r="AZ55" i="14"/>
  <c r="AZ56" i="14"/>
  <c r="AZ57" i="14"/>
  <c r="AZ58" i="14"/>
  <c r="AZ59" i="14"/>
  <c r="AZ60" i="14"/>
  <c r="AZ61" i="14"/>
  <c r="AZ62" i="14"/>
  <c r="AZ63" i="14"/>
  <c r="AZ64" i="14"/>
  <c r="AZ65" i="14"/>
  <c r="AZ66" i="14"/>
  <c r="AZ67" i="14"/>
  <c r="AZ68" i="14"/>
  <c r="AZ69" i="14"/>
  <c r="AZ70" i="14"/>
  <c r="AZ71" i="14"/>
  <c r="AZ72" i="14"/>
  <c r="AZ73" i="14"/>
  <c r="AZ74" i="14"/>
  <c r="AZ75" i="14"/>
  <c r="AZ76" i="14"/>
  <c r="AZ77" i="14"/>
  <c r="AZ78" i="14"/>
  <c r="AZ79" i="14"/>
  <c r="AZ80" i="14"/>
  <c r="AZ81" i="14"/>
  <c r="AZ82" i="14"/>
  <c r="AZ83" i="14"/>
  <c r="AZ84" i="14"/>
  <c r="AZ85" i="14"/>
  <c r="AZ86" i="14"/>
  <c r="AZ87" i="14"/>
  <c r="AZ88" i="14"/>
  <c r="AZ89" i="14"/>
  <c r="AZ90" i="14"/>
  <c r="AZ91" i="14"/>
  <c r="AZ92" i="14"/>
  <c r="AZ93" i="14"/>
  <c r="AZ94" i="14"/>
  <c r="AZ95" i="14"/>
  <c r="AZ96" i="14"/>
  <c r="AZ97" i="14"/>
  <c r="AZ98" i="14"/>
  <c r="AZ99" i="14"/>
  <c r="AZ100" i="14"/>
  <c r="AZ101" i="14"/>
  <c r="AZ102" i="14"/>
  <c r="AZ103" i="14"/>
  <c r="AZ104" i="14"/>
  <c r="AZ105" i="14"/>
  <c r="AZ106" i="14"/>
  <c r="AZ107" i="14"/>
  <c r="AZ108" i="14"/>
  <c r="AZ109" i="14"/>
  <c r="AZ110" i="14"/>
  <c r="AZ111" i="14"/>
  <c r="AZ112" i="14"/>
  <c r="AZ113" i="14"/>
  <c r="AZ114" i="14"/>
  <c r="AZ115" i="14"/>
  <c r="AZ116" i="14"/>
  <c r="AZ117" i="14"/>
  <c r="AZ118" i="14"/>
  <c r="AZ119" i="14"/>
  <c r="AZ120" i="14"/>
  <c r="AZ121" i="14"/>
  <c r="AZ122" i="14"/>
  <c r="AZ123" i="14"/>
  <c r="AZ124" i="14"/>
  <c r="AZ125" i="14"/>
  <c r="AZ126" i="14"/>
  <c r="AZ127" i="14"/>
  <c r="AZ128" i="14"/>
  <c r="AZ129" i="14"/>
  <c r="AZ130" i="14"/>
  <c r="AZ131" i="14"/>
  <c r="AZ132" i="14"/>
  <c r="AZ133" i="14"/>
  <c r="AZ134" i="14"/>
  <c r="AZ135" i="14"/>
  <c r="AZ136" i="14"/>
  <c r="AZ137" i="14"/>
  <c r="AZ138" i="14"/>
  <c r="AZ139" i="14"/>
  <c r="AZ140" i="14"/>
  <c r="AZ141" i="14"/>
  <c r="AZ142" i="14"/>
  <c r="AZ143" i="14"/>
  <c r="AZ144" i="14"/>
  <c r="AZ145" i="14"/>
  <c r="AZ146" i="14"/>
  <c r="AZ147" i="14"/>
  <c r="AZ148" i="14"/>
  <c r="AZ149" i="14"/>
  <c r="AZ150" i="14"/>
  <c r="AZ151" i="14"/>
  <c r="AZ152" i="14"/>
  <c r="AZ153" i="14"/>
  <c r="AZ154" i="14"/>
  <c r="AZ155" i="14"/>
  <c r="AZ156" i="14"/>
  <c r="AZ157" i="14"/>
  <c r="AZ158" i="14"/>
  <c r="AZ159" i="14"/>
  <c r="AZ160" i="14"/>
  <c r="AZ161" i="14"/>
  <c r="AZ162" i="14"/>
  <c r="AZ163" i="14"/>
  <c r="AZ164" i="14"/>
  <c r="AZ165" i="14"/>
  <c r="AZ166" i="14"/>
  <c r="AZ167" i="14"/>
  <c r="AZ168" i="14"/>
  <c r="AZ169" i="14"/>
  <c r="AZ170" i="14"/>
  <c r="AZ171" i="14"/>
  <c r="AZ172" i="14"/>
  <c r="AZ173" i="14"/>
  <c r="AZ174" i="14"/>
  <c r="AZ175" i="14"/>
  <c r="AZ176" i="14"/>
  <c r="AZ177" i="14"/>
  <c r="AZ178" i="14"/>
  <c r="AZ179" i="14"/>
  <c r="AZ180" i="14"/>
  <c r="AZ181" i="14"/>
  <c r="AZ182" i="14"/>
  <c r="AZ183" i="14"/>
  <c r="AZ184" i="14"/>
  <c r="AZ185" i="14"/>
  <c r="AZ186" i="14"/>
  <c r="AZ187" i="14"/>
  <c r="AZ188" i="14"/>
  <c r="AZ189" i="14"/>
  <c r="AZ190" i="14"/>
  <c r="AZ191" i="14"/>
  <c r="AZ192" i="14"/>
  <c r="AZ193" i="14"/>
  <c r="AZ194" i="14"/>
  <c r="AZ195" i="14"/>
  <c r="AZ196" i="14"/>
  <c r="AZ197" i="14"/>
  <c r="AZ198" i="14"/>
  <c r="AZ199" i="14"/>
  <c r="AZ200" i="14"/>
  <c r="AZ201" i="14"/>
  <c r="AZ202" i="14"/>
  <c r="AZ203" i="14"/>
  <c r="AZ204" i="14"/>
  <c r="AZ205" i="14"/>
  <c r="AZ206" i="14"/>
  <c r="AZ207" i="14"/>
  <c r="AZ208" i="14"/>
  <c r="AZ209" i="14"/>
  <c r="AZ210" i="14"/>
  <c r="AZ211" i="14"/>
  <c r="AZ212" i="14"/>
  <c r="AZ213" i="14"/>
  <c r="AZ214" i="14"/>
  <c r="AZ215" i="14"/>
  <c r="AZ216" i="14"/>
  <c r="AZ217" i="14"/>
  <c r="AZ218" i="14"/>
  <c r="AZ219" i="14"/>
  <c r="AZ220" i="14"/>
  <c r="AZ221" i="14"/>
  <c r="AZ222" i="14"/>
  <c r="AZ223" i="14"/>
  <c r="AZ224" i="14"/>
  <c r="AZ225" i="14"/>
  <c r="AZ226" i="14"/>
  <c r="AZ227" i="14"/>
  <c r="AZ228" i="14"/>
  <c r="AZ229" i="14"/>
  <c r="AZ230" i="14"/>
  <c r="AZ231" i="14"/>
  <c r="AZ232" i="14"/>
  <c r="AZ233" i="14"/>
  <c r="AZ234" i="14"/>
  <c r="AZ235" i="14"/>
  <c r="AZ236" i="14"/>
  <c r="AZ237" i="14"/>
  <c r="AZ238" i="14"/>
  <c r="AZ239" i="14"/>
  <c r="AZ240" i="14"/>
  <c r="AZ241" i="14"/>
  <c r="AZ242" i="14"/>
  <c r="AZ243" i="14"/>
  <c r="AZ244" i="14"/>
  <c r="AZ245" i="14"/>
  <c r="AZ246" i="14"/>
  <c r="AZ247" i="14"/>
  <c r="AZ248" i="14"/>
  <c r="AZ249" i="14"/>
  <c r="AZ250" i="14"/>
  <c r="AZ251" i="14"/>
  <c r="AZ252" i="14"/>
  <c r="AZ253" i="14"/>
  <c r="AZ254" i="14"/>
  <c r="AZ255" i="14"/>
  <c r="AZ256" i="14"/>
  <c r="AZ257" i="14"/>
  <c r="AZ258" i="14"/>
  <c r="AZ259" i="14"/>
  <c r="AZ260" i="14"/>
  <c r="AZ261" i="14"/>
  <c r="AZ262" i="14"/>
  <c r="AZ263" i="14"/>
  <c r="AZ264" i="14"/>
  <c r="AZ265" i="14"/>
  <c r="AZ266" i="14"/>
  <c r="AZ267" i="14"/>
  <c r="AZ268" i="14"/>
  <c r="AZ269" i="14"/>
  <c r="AZ270" i="14"/>
  <c r="AZ271" i="14"/>
  <c r="AZ272" i="14"/>
  <c r="AZ273" i="14"/>
  <c r="AZ274" i="14"/>
  <c r="AZ275" i="14"/>
  <c r="AZ276" i="14"/>
  <c r="AZ277" i="14"/>
  <c r="AZ278" i="14"/>
  <c r="AZ279" i="14"/>
  <c r="AZ280" i="14"/>
  <c r="AZ281" i="14"/>
  <c r="AZ282" i="14"/>
  <c r="AZ283" i="14"/>
  <c r="AZ284" i="14"/>
  <c r="AZ285" i="14"/>
  <c r="AZ286" i="14"/>
  <c r="AZ287" i="14"/>
  <c r="AZ288" i="14"/>
  <c r="AZ289" i="14"/>
  <c r="AZ290" i="14"/>
  <c r="AZ291" i="14"/>
  <c r="AZ292" i="14"/>
  <c r="AZ293" i="14"/>
  <c r="AZ294" i="14"/>
  <c r="AZ295" i="14"/>
  <c r="AZ296" i="14"/>
  <c r="AZ297" i="14"/>
  <c r="AZ298" i="14"/>
  <c r="AZ299" i="14"/>
  <c r="AZ300" i="14"/>
  <c r="AZ301" i="14"/>
  <c r="AZ302" i="14"/>
  <c r="AZ303" i="14"/>
  <c r="AZ304" i="14"/>
  <c r="AZ305" i="14"/>
  <c r="AZ306" i="14"/>
  <c r="AZ307" i="14"/>
  <c r="AZ308" i="14"/>
  <c r="AZ309" i="14"/>
  <c r="AZ310" i="14"/>
  <c r="AZ311" i="14"/>
  <c r="AZ312" i="14"/>
  <c r="AZ313" i="14"/>
  <c r="AZ314" i="14"/>
  <c r="AZ315" i="14"/>
  <c r="AZ316" i="14"/>
  <c r="AZ317" i="14"/>
  <c r="AZ318" i="14"/>
  <c r="AZ319" i="14"/>
  <c r="AZ320" i="14"/>
  <c r="AZ321" i="14"/>
  <c r="AZ322" i="14"/>
  <c r="AZ323" i="14"/>
  <c r="AZ324" i="14"/>
  <c r="AZ325" i="14"/>
  <c r="AZ326" i="14"/>
  <c r="AZ327" i="14"/>
  <c r="AZ328" i="14"/>
  <c r="AZ329" i="14"/>
  <c r="AZ330" i="14"/>
  <c r="AZ331" i="14"/>
  <c r="AZ332" i="14"/>
  <c r="AZ333" i="14"/>
  <c r="AZ334" i="14"/>
  <c r="AZ335" i="14"/>
  <c r="AZ336" i="14"/>
  <c r="AZ337" i="14"/>
  <c r="AZ338" i="14"/>
  <c r="AZ339" i="14"/>
  <c r="AZ340" i="14"/>
  <c r="AZ341" i="14"/>
  <c r="AZ342" i="14"/>
  <c r="AZ343" i="14"/>
  <c r="AZ344" i="14"/>
  <c r="AZ345" i="14"/>
  <c r="AZ346" i="14"/>
  <c r="AZ347" i="14"/>
  <c r="AZ348" i="14"/>
  <c r="AZ349" i="14"/>
  <c r="AZ350" i="14"/>
  <c r="AZ351" i="14"/>
  <c r="AZ352" i="14"/>
  <c r="AZ353" i="14"/>
  <c r="AZ354" i="14"/>
  <c r="AZ355" i="14"/>
  <c r="AZ356" i="14"/>
  <c r="AZ357" i="14"/>
  <c r="AZ358" i="14"/>
  <c r="AZ359" i="14"/>
  <c r="AZ360" i="14"/>
  <c r="AZ361" i="14"/>
  <c r="AZ362" i="14"/>
  <c r="AZ363" i="14"/>
  <c r="AZ364" i="14"/>
  <c r="AZ365" i="14"/>
  <c r="AZ366" i="14"/>
  <c r="AZ367" i="14"/>
  <c r="AZ368" i="14"/>
  <c r="AZ369" i="14"/>
  <c r="AZ370" i="14"/>
  <c r="AZ371" i="14"/>
  <c r="AZ372" i="14"/>
  <c r="AZ373" i="14"/>
  <c r="AZ374" i="14"/>
  <c r="AZ375" i="14"/>
  <c r="AZ376" i="14"/>
  <c r="AZ377" i="14"/>
  <c r="AZ378" i="14"/>
  <c r="AZ379" i="14"/>
  <c r="AZ380" i="14"/>
  <c r="AZ381" i="14"/>
  <c r="AZ382" i="14"/>
  <c r="AZ383" i="14"/>
  <c r="AZ384" i="14"/>
  <c r="AZ385" i="14"/>
  <c r="AZ386" i="14"/>
  <c r="AZ387" i="14"/>
  <c r="AZ388" i="14"/>
  <c r="AZ389" i="14"/>
  <c r="AZ390" i="14"/>
  <c r="AZ391" i="14"/>
  <c r="AZ392" i="14"/>
  <c r="AZ393" i="14"/>
  <c r="AZ394" i="14"/>
  <c r="AZ395" i="14"/>
  <c r="AZ396" i="14"/>
  <c r="AZ397" i="14"/>
  <c r="AZ398" i="14"/>
  <c r="AZ399" i="14"/>
  <c r="AZ400" i="14"/>
  <c r="AZ401" i="14"/>
  <c r="AZ402" i="14"/>
  <c r="AZ403" i="14"/>
  <c r="AZ404" i="14"/>
  <c r="AZ405" i="14"/>
  <c r="AZ406" i="14"/>
  <c r="AZ407" i="14"/>
  <c r="AZ408" i="14"/>
  <c r="AZ409" i="14"/>
  <c r="AZ410" i="14"/>
  <c r="AZ411" i="14"/>
  <c r="AZ412" i="14"/>
  <c r="AZ413" i="14"/>
  <c r="AZ414" i="14"/>
  <c r="AZ415" i="14"/>
  <c r="AZ416" i="14"/>
  <c r="AZ417" i="14"/>
  <c r="AZ418" i="14"/>
  <c r="AZ419" i="14"/>
  <c r="AZ420" i="14"/>
  <c r="AZ421" i="14"/>
  <c r="AZ422" i="14"/>
  <c r="AZ423" i="14"/>
  <c r="AZ424" i="14"/>
  <c r="AZ6" i="14"/>
  <c r="D12" i="9" l="1"/>
  <c r="G12" i="9" s="1"/>
  <c r="C12" i="9"/>
  <c r="F12" i="9" s="1"/>
  <c r="D11" i="9"/>
  <c r="G11" i="9" s="1"/>
  <c r="C11" i="9"/>
  <c r="F11" i="9" s="1"/>
  <c r="D10" i="9"/>
  <c r="G10" i="9" s="1"/>
  <c r="C10" i="9"/>
  <c r="F10" i="9" s="1"/>
  <c r="D9" i="9"/>
  <c r="G9" i="9" s="1"/>
  <c r="C9" i="9"/>
  <c r="F9" i="9" s="1"/>
  <c r="D8" i="9"/>
  <c r="G8" i="9" s="1"/>
  <c r="C8" i="9"/>
  <c r="F8" i="9" s="1"/>
  <c r="D7" i="9"/>
  <c r="G7" i="9" s="1"/>
  <c r="C7" i="9"/>
  <c r="F7" i="9" s="1"/>
  <c r="D6" i="9"/>
  <c r="C6" i="9"/>
  <c r="B3" i="9"/>
  <c r="B4" i="9" s="1"/>
  <c r="B3" i="8"/>
  <c r="B4" i="8" s="1"/>
  <c r="F6" i="9" l="1"/>
  <c r="C13" i="9"/>
  <c r="G6" i="9"/>
  <c r="D13" i="9"/>
  <c r="G12" i="8"/>
  <c r="F12" i="8"/>
  <c r="E12" i="8"/>
  <c r="D12" i="8"/>
  <c r="J12" i="8" s="1"/>
  <c r="C12" i="8"/>
  <c r="I12" i="8" s="1"/>
  <c r="G11" i="8"/>
  <c r="F11" i="8"/>
  <c r="E11" i="8"/>
  <c r="D11" i="8"/>
  <c r="J11" i="8" s="1"/>
  <c r="C11" i="8"/>
  <c r="I11" i="8" s="1"/>
  <c r="G10" i="8"/>
  <c r="F10" i="8"/>
  <c r="E10" i="8"/>
  <c r="D10" i="8"/>
  <c r="J10" i="8" s="1"/>
  <c r="C10" i="8"/>
  <c r="I10" i="8" s="1"/>
  <c r="G9" i="8"/>
  <c r="F9" i="8"/>
  <c r="E9" i="8"/>
  <c r="D9" i="8"/>
  <c r="J9" i="8" s="1"/>
  <c r="C9" i="8"/>
  <c r="I9" i="8" s="1"/>
  <c r="G8" i="8"/>
  <c r="F8" i="8"/>
  <c r="E8" i="8"/>
  <c r="D8" i="8"/>
  <c r="J8" i="8" s="1"/>
  <c r="C8" i="8"/>
  <c r="I8" i="8" s="1"/>
  <c r="G7" i="8"/>
  <c r="F7" i="8"/>
  <c r="E7" i="8"/>
  <c r="D7" i="8"/>
  <c r="J7" i="8" s="1"/>
  <c r="C7" i="8"/>
  <c r="I7" i="8" s="1"/>
  <c r="G6" i="8"/>
  <c r="F6" i="8"/>
  <c r="E6" i="8"/>
  <c r="D6" i="8"/>
  <c r="J6" i="8" s="1"/>
  <c r="C6" i="8"/>
  <c r="I6" i="8" s="1"/>
  <c r="B1" i="9"/>
  <c r="L8" i="8" l="1"/>
  <c r="K11" i="5"/>
  <c r="I11" i="5"/>
  <c r="N11" i="5" s="1"/>
  <c r="F11" i="5"/>
  <c r="H11" i="5" s="1"/>
  <c r="M10" i="5"/>
  <c r="L10" i="5"/>
  <c r="K10" i="5"/>
  <c r="I10" i="5"/>
  <c r="J10" i="5" s="1"/>
  <c r="H10" i="5"/>
  <c r="G10" i="5"/>
  <c r="F10" i="5"/>
  <c r="N9" i="5"/>
  <c r="M9" i="5"/>
  <c r="I9" i="5"/>
  <c r="L9" i="5" s="1"/>
  <c r="G9" i="5"/>
  <c r="F9" i="5"/>
  <c r="H9" i="5" s="1"/>
  <c r="I8" i="5"/>
  <c r="N8" i="5" s="1"/>
  <c r="H8" i="5"/>
  <c r="G8" i="5"/>
  <c r="F8" i="5"/>
  <c r="K7" i="5"/>
  <c r="I7" i="5"/>
  <c r="N7" i="5" s="1"/>
  <c r="G7" i="5"/>
  <c r="F7" i="5"/>
  <c r="H7" i="5" s="1"/>
  <c r="M6" i="5"/>
  <c r="L6" i="5"/>
  <c r="K6" i="5"/>
  <c r="I6" i="5"/>
  <c r="J6" i="5" s="1"/>
  <c r="H6" i="5"/>
  <c r="G6" i="5"/>
  <c r="F6" i="5"/>
  <c r="N5" i="5"/>
  <c r="M5" i="5"/>
  <c r="I5" i="5"/>
  <c r="L5" i="5" s="1"/>
  <c r="G5" i="5"/>
  <c r="F5" i="5"/>
  <c r="H28" i="5" s="1"/>
  <c r="J11" i="6"/>
  <c r="I11" i="6"/>
  <c r="N11" i="6" s="1"/>
  <c r="H11" i="6"/>
  <c r="F11" i="6"/>
  <c r="I20" i="6" s="1"/>
  <c r="N10" i="6"/>
  <c r="L10" i="6"/>
  <c r="K10" i="6"/>
  <c r="J10" i="6"/>
  <c r="O10" i="6" s="1"/>
  <c r="I10" i="6"/>
  <c r="M10" i="6" s="1"/>
  <c r="F10" i="6"/>
  <c r="H10" i="6" s="1"/>
  <c r="N9" i="6"/>
  <c r="M9" i="6"/>
  <c r="L9" i="6"/>
  <c r="J9" i="6"/>
  <c r="I9" i="6"/>
  <c r="K9" i="6" s="1"/>
  <c r="F9" i="6"/>
  <c r="H9" i="6" s="1"/>
  <c r="N8" i="6"/>
  <c r="O8" i="6" s="1"/>
  <c r="M8" i="6"/>
  <c r="L8" i="6"/>
  <c r="K8" i="6"/>
  <c r="J8" i="6"/>
  <c r="I8" i="6"/>
  <c r="F8" i="6"/>
  <c r="H8" i="6" s="1"/>
  <c r="J7" i="6"/>
  <c r="I7" i="6"/>
  <c r="N7" i="6" s="1"/>
  <c r="H7" i="6"/>
  <c r="F7" i="6"/>
  <c r="G7" i="6" s="1"/>
  <c r="N6" i="6"/>
  <c r="L6" i="6"/>
  <c r="K6" i="6"/>
  <c r="J6" i="6"/>
  <c r="I6" i="6"/>
  <c r="M6" i="6" s="1"/>
  <c r="F6" i="6"/>
  <c r="H6" i="6" s="1"/>
  <c r="N5" i="6"/>
  <c r="N12" i="6" s="1"/>
  <c r="M5" i="6"/>
  <c r="L5" i="6"/>
  <c r="J5" i="6"/>
  <c r="J12" i="6" s="1"/>
  <c r="I5" i="6"/>
  <c r="K5" i="6" s="1"/>
  <c r="F5" i="6"/>
  <c r="C20" i="6" s="1"/>
  <c r="O6" i="6" l="1"/>
  <c r="M12" i="6"/>
  <c r="O9" i="6"/>
  <c r="F12" i="6"/>
  <c r="H21" i="6"/>
  <c r="G8" i="6"/>
  <c r="J7" i="5"/>
  <c r="J11" i="5"/>
  <c r="G5" i="6"/>
  <c r="O5" i="6"/>
  <c r="K7" i="6"/>
  <c r="O7" i="6" s="1"/>
  <c r="G9" i="6"/>
  <c r="K11" i="6"/>
  <c r="O11" i="6" s="1"/>
  <c r="H5" i="5"/>
  <c r="H12" i="5" s="1"/>
  <c r="H14" i="5" s="1"/>
  <c r="N6" i="5"/>
  <c r="O6" i="5" s="1"/>
  <c r="L7" i="5"/>
  <c r="L12" i="5" s="1"/>
  <c r="J8" i="5"/>
  <c r="N10" i="5"/>
  <c r="O10" i="5" s="1"/>
  <c r="L11" i="5"/>
  <c r="H5" i="6"/>
  <c r="H12" i="6" s="1"/>
  <c r="H14" i="6" s="1"/>
  <c r="L7" i="6"/>
  <c r="L12" i="6" s="1"/>
  <c r="L11" i="6"/>
  <c r="M7" i="5"/>
  <c r="M12" i="5" s="1"/>
  <c r="K8" i="5"/>
  <c r="M11" i="5"/>
  <c r="E25" i="5"/>
  <c r="G6" i="6"/>
  <c r="M7" i="6"/>
  <c r="G10" i="6"/>
  <c r="M11" i="6"/>
  <c r="E18" i="6"/>
  <c r="J5" i="5"/>
  <c r="L8" i="5"/>
  <c r="J9" i="5"/>
  <c r="O9" i="5" s="1"/>
  <c r="C27" i="5"/>
  <c r="K5" i="5"/>
  <c r="K12" i="5" s="1"/>
  <c r="M8" i="5"/>
  <c r="K9" i="5"/>
  <c r="G11" i="5"/>
  <c r="G12" i="5" s="1"/>
  <c r="G14" i="5" s="1"/>
  <c r="I27" i="5"/>
  <c r="G11" i="6"/>
  <c r="F12" i="5"/>
  <c r="F14" i="5" l="1"/>
  <c r="F13" i="5"/>
  <c r="N12" i="5"/>
  <c r="O8" i="5"/>
  <c r="G12" i="6"/>
  <c r="G14" i="6" s="1"/>
  <c r="O12" i="6"/>
  <c r="F13" i="6" s="1"/>
  <c r="F14" i="6"/>
  <c r="O12" i="5"/>
  <c r="J12" i="5"/>
  <c r="O5" i="5"/>
  <c r="O11" i="5"/>
  <c r="K12" i="6"/>
  <c r="O7" i="5"/>
</calcChain>
</file>

<file path=xl/sharedStrings.xml><?xml version="1.0" encoding="utf-8"?>
<sst xmlns="http://schemas.openxmlformats.org/spreadsheetml/2006/main" count="1214" uniqueCount="363">
  <si>
    <t>Hurufu Mukatta</t>
  </si>
  <si>
    <t>Sum of ح (Ha)</t>
  </si>
  <si>
    <t>Sum of م (Mim)</t>
  </si>
  <si>
    <t>Toplam</t>
  </si>
  <si>
    <t>Sayı Birleşimi</t>
  </si>
  <si>
    <t>040-Mü'min</t>
  </si>
  <si>
    <t>حم</t>
  </si>
  <si>
    <t>041-Fussilet</t>
  </si>
  <si>
    <t>042-Şûrâ</t>
  </si>
  <si>
    <t>043-Zuhruf</t>
  </si>
  <si>
    <t>044-Duhân</t>
  </si>
  <si>
    <t>045-Câsiye</t>
  </si>
  <si>
    <t>046-Ahkaf</t>
  </si>
  <si>
    <t xml:space="preserve">Genel Toplam: </t>
  </si>
  <si>
    <t>Basamakların toplamı</t>
  </si>
  <si>
    <t>→</t>
  </si>
  <si>
    <t>Toplamların Ardışık dizilimi</t>
  </si>
  <si>
    <t>64380</t>
  </si>
  <si>
    <t>48276</t>
  </si>
  <si>
    <t>53300</t>
  </si>
  <si>
    <t>44324</t>
  </si>
  <si>
    <t>16150</t>
  </si>
  <si>
    <t>31200</t>
  </si>
  <si>
    <t>36225</t>
  </si>
  <si>
    <t>Surah Name</t>
  </si>
  <si>
    <t>Total</t>
  </si>
  <si>
    <r>
      <rPr>
        <b/>
        <sz val="10"/>
        <color theme="1"/>
        <rFont val="Calibri"/>
        <family val="2"/>
        <charset val="162"/>
      </rPr>
      <t xml:space="preserve">Total </t>
    </r>
    <r>
      <rPr>
        <b/>
        <sz val="10"/>
        <color theme="1"/>
        <rFont val="Arial"/>
        <family val="2"/>
        <charset val="162"/>
      </rPr>
      <t>(mod 7)</t>
    </r>
  </si>
  <si>
    <r>
      <rPr>
        <b/>
        <sz val="10"/>
        <color theme="1"/>
        <rFont val="Calibri"/>
        <family val="2"/>
        <charset val="162"/>
      </rPr>
      <t xml:space="preserve">Total </t>
    </r>
    <r>
      <rPr>
        <b/>
        <sz val="10"/>
        <color theme="1"/>
        <rFont val="Arial"/>
        <family val="2"/>
        <charset val="162"/>
      </rPr>
      <t>(mod 19)</t>
    </r>
  </si>
  <si>
    <t>Digit_1</t>
  </si>
  <si>
    <t>Digit_2</t>
  </si>
  <si>
    <t>Digit_3</t>
  </si>
  <si>
    <t>Digit_4</t>
  </si>
  <si>
    <t>Digit_5</t>
  </si>
  <si>
    <t>Grand Total:</t>
  </si>
  <si>
    <t>2  digits number  is exactly divided to 7.   Remaining: 0</t>
  </si>
  <si>
    <t>21  digits number  is exactly divided to 7.   Remaining: 0</t>
  </si>
  <si>
    <t>Total of Digits</t>
  </si>
  <si>
    <t xml:space="preserve">Number of the Consecutive Order </t>
  </si>
  <si>
    <t>I don't want to intimidate those who want to try, but I have to say, the table above has four subgroups that you can see below and it works with the same system. That is, the code codes found should form four subgroups from the main table as follows and run with the same system.
Unfortunately, in addition; The large number created by placing Abcad values in the places of the Ha-Mim letters in Surah should be multiple of 19.
You can see the large number generated in the picture below.
Did we want a lot? But there is nothing to do, starting with the letters Ha-Mim in the Qur'an, so the 7 surah groups are coded in this way.
Whoever wants to bring a similar example has to provide all of these.</t>
  </si>
  <si>
    <t>21  digits number  is not exactly divided to 7.   Remaining: 2</t>
  </si>
  <si>
    <t>3  digits number  is not exactly divided to 7.   Remaining: 6</t>
  </si>
  <si>
    <t>40</t>
  </si>
  <si>
    <t>8</t>
  </si>
  <si>
    <t>Toplam Ebced Değeri</t>
  </si>
  <si>
    <t>Ayet No</t>
  </si>
  <si>
    <t>Sure No</t>
  </si>
  <si>
    <t xml:space="preserve">Ebced Değerleri  Ha-Mim ve Ayn-Sin-Kaf (42.sure 2.ayet ten başlayarak 42. sure için) </t>
  </si>
  <si>
    <t>Ha</t>
  </si>
  <si>
    <t>Mim</t>
  </si>
  <si>
    <t xml:space="preserve"> </t>
  </si>
  <si>
    <t>Ayn</t>
  </si>
  <si>
    <t>Sin</t>
  </si>
  <si>
    <t>Kaf</t>
  </si>
  <si>
    <t>Ayet Sayısı</t>
  </si>
  <si>
    <t>Besmele</t>
  </si>
  <si>
    <r>
      <t>40840840840404040404040408840404040408840840408840408884040404084040408404040408404040408404040408404040404040404040840408404084040404040404040840404040404040404040404084040404084040840404040840404040840404040404040404040404040404040404040404084040840404084040404040404040404084040404040404040404040404040404040404040404040404040404084040840404040404040404040404040404040404040404040404040840404040404040404040840404040404040404084040404040408404040840404040404040404040408404040404084040840404040840404040404040404040840404040404040404088840404040404040404040404040840404040404040404040840404084040404040408408404040404040404040404040404040404040404040404040404084040404040404088404040404040404040404040408840404084040408404040404040404040404040840404040404040840840404040404040404040404040840404040840404040840404040404040</t>
    </r>
    <r>
      <rPr>
        <sz val="11"/>
        <color rgb="FFC45911"/>
        <rFont val="Calibri"/>
        <family val="2"/>
        <charset val="162"/>
        <scheme val="minor"/>
      </rPr>
      <t>408408408404084084040404040404040408404040404084040840404040404084040404040404040404040408404040408840404040404040404040404040840404040404084084084084040404084040404040840840404040404040404040404040404040404040404040404040404040404084040404040404040404040404040840404040404040404040404040840408404040404040840840840404040404084040840404084040408884040404084040404040404040404040840404040840840840404040404040404040404040404040840840404040404040404040404040404040404040404040404084040404040404040404040840404040404040404040404040404084040408404040404040840404040404040404040404040404084084040404040408</t>
    </r>
    <r>
      <rPr>
        <sz val="11"/>
        <color rgb="FF2F5496"/>
        <rFont val="Calibri"/>
        <family val="2"/>
        <charset val="162"/>
        <scheme val="minor"/>
      </rPr>
      <t>40840840840840840404040404040408840404084040840404084040840404040840840404040404040840404040840404040404040404040404040404040404088404040404040404040404040404040404040404040404040404040404040404040404040404084040408404084084040408404040404040408404040884084040404040404040404040404040404040404040408404040404084040408840404088840404040404084040404040408408404040404040404040404040404040404040404040408408404040404040840404040840404040840404040404040404040404040408840404040404040408404040404040404040404040404040404040404040404040404040404040404040404040404040404040404040404040840840840404040404040404040404040404084088408408840404040404040404040404040</t>
    </r>
    <r>
      <rPr>
        <sz val="11"/>
        <color rgb="FFC45911"/>
        <rFont val="Calibri"/>
        <family val="2"/>
        <charset val="162"/>
        <scheme val="minor"/>
      </rPr>
      <t>40840840840404040840408404040404040404040404040404040404040404040404040404040404040404084040404040404040408404084040404040840404040840404084040404040404040404040404040404040404040404040404040404040404040404040404040404040404084084040408840404040840840404040840408404040404084084040404040404084040840404084040840404040404040404040404040404040404040404084040404040404084040404040404040840404040404084040404040404040404084040404040404040404040404040404040404040404040404040404040404040404040404040404040404084040404040840404040404040404040404040408404040404084084040404040404040404040404040404040404040404040408408404040404040840404040840840404084040408404040404040404040408404040404040408404040</t>
    </r>
    <r>
      <rPr>
        <sz val="11"/>
        <color rgb="FF2F5496"/>
        <rFont val="Calibri"/>
        <family val="2"/>
        <charset val="162"/>
        <scheme val="minor"/>
      </rPr>
      <t>4084084084040404040840404040840404040404040404084040404040404040404040404040404040404040404040404040404040404040404040404040840404040404040404040404040404040404040404040404040404040840404040404040404040404040404040408404040404040404040404084084040404040840408404040840404040404040404040404040840404040840404040404040</t>
    </r>
    <r>
      <rPr>
        <sz val="11"/>
        <color rgb="FFC45911"/>
        <rFont val="Calibri"/>
        <family val="2"/>
        <charset val="162"/>
        <scheme val="minor"/>
      </rPr>
      <t>40840840840408404040404040404040404040840840884040404040404040404040404040404040404040404040404040840404040404040404040404040404040840404084040404040404040404040404040404040404040404040404040408404040884040408408404040404084040840404040404040404040840840404040404040408404084040404040404040404040404040404040404040404040840404040404084040840404040404040404040840404040840404040840404040404040404040404040404040408404040840404040840</t>
    </r>
    <r>
      <rPr>
        <sz val="11"/>
        <color theme="4" tint="-0.249977111117893"/>
        <rFont val="Calibri"/>
        <family val="2"/>
        <charset val="162"/>
        <scheme val="minor"/>
      </rPr>
      <t>408408408404084040404040840404040404040404040404040404040404040404040404040840404084040840404040404040840404040404040840404040404040404040404040404040404040840404040840404040884040884040840840404088404040408404040840404040840840404040404040404040404040404040404084040404040408404040840404040404040404040404040404040404040408404040840404040404040404040404040404040404040884040408404040404040404040404084040404040404040404084040404040404040404040404040404040840408404040404040404040404040</t>
    </r>
  </si>
  <si>
    <t>Bir sin harfi de Besmele'de vardır
Ayn+Sin+Kaf Toplamı
209 = 19 x 11</t>
  </si>
  <si>
    <r>
      <rPr>
        <sz val="11"/>
        <color rgb="FFFF0000"/>
        <rFont val="Calibri"/>
        <family val="2"/>
        <charset val="162"/>
      </rPr>
      <t>40840840</t>
    </r>
    <r>
      <rPr>
        <sz val="11"/>
        <color rgb="FF2F5496"/>
        <rFont val="Calibri"/>
        <family val="2"/>
        <charset val="162"/>
      </rPr>
      <t>840</t>
    </r>
    <r>
      <rPr>
        <sz val="11"/>
        <color rgb="FFFF0000"/>
        <rFont val="Calibri"/>
        <family val="2"/>
        <charset val="162"/>
      </rPr>
      <t>4040</t>
    </r>
    <r>
      <rPr>
        <sz val="11"/>
        <color rgb="FF2F5496"/>
        <rFont val="Calibri"/>
        <family val="2"/>
        <charset val="162"/>
      </rPr>
      <t>40</t>
    </r>
    <r>
      <rPr>
        <sz val="11"/>
        <color rgb="FFFF0000"/>
        <rFont val="Calibri"/>
        <family val="2"/>
        <charset val="162"/>
      </rPr>
      <t>4040</t>
    </r>
    <r>
      <rPr>
        <sz val="11"/>
        <color rgb="FF2F5496"/>
        <rFont val="Calibri"/>
        <family val="2"/>
        <charset val="162"/>
      </rPr>
      <t>40408840404040408840</t>
    </r>
    <r>
      <rPr>
        <sz val="11"/>
        <color rgb="FFFF0000"/>
        <rFont val="Calibri"/>
        <family val="2"/>
        <charset val="162"/>
      </rPr>
      <t>840408</t>
    </r>
    <r>
      <rPr>
        <sz val="11"/>
        <color rgb="FF2F5496"/>
        <rFont val="Calibri"/>
        <family val="2"/>
        <charset val="162"/>
      </rPr>
      <t>84040888404040408404040840</t>
    </r>
    <r>
      <rPr>
        <sz val="11"/>
        <color rgb="FFFF0000"/>
        <rFont val="Calibri"/>
        <family val="2"/>
        <charset val="162"/>
      </rPr>
      <t>404040840404040840</t>
    </r>
    <r>
      <rPr>
        <sz val="11"/>
        <color theme="4" tint="-0.249977111117893"/>
        <rFont val="Calibri"/>
        <family val="2"/>
        <charset val="162"/>
      </rPr>
      <t>40404084040</t>
    </r>
    <r>
      <rPr>
        <sz val="11"/>
        <color rgb="FFFF0000"/>
        <rFont val="Calibri"/>
        <family val="2"/>
        <charset val="162"/>
      </rPr>
      <t>404040404040</t>
    </r>
    <r>
      <rPr>
        <sz val="11"/>
        <color rgb="FF2F5496"/>
        <rFont val="Calibri"/>
        <family val="2"/>
        <charset val="162"/>
      </rPr>
      <t>40840</t>
    </r>
    <r>
      <rPr>
        <sz val="11"/>
        <color rgb="FFFF0000"/>
        <rFont val="Calibri"/>
        <family val="2"/>
        <charset val="162"/>
      </rPr>
      <t>4084040840</t>
    </r>
    <r>
      <rPr>
        <sz val="11"/>
        <color rgb="FF2F5496"/>
        <rFont val="Calibri"/>
        <family val="2"/>
        <charset val="162"/>
      </rPr>
      <t>404040404040</t>
    </r>
    <r>
      <rPr>
        <sz val="11"/>
        <color rgb="FFFF0000"/>
        <rFont val="Calibri"/>
        <family val="2"/>
        <charset val="162"/>
      </rPr>
      <t>40</t>
    </r>
    <r>
      <rPr>
        <sz val="11"/>
        <color rgb="FF2F5496"/>
        <rFont val="Calibri"/>
        <family val="2"/>
        <charset val="162"/>
      </rPr>
      <t>840404040404040404040404084040404084040840404040840404040840404040404040404040404040404040404040404084040840404084040404040404040404084040404040404040404040404040404040404040404040404040404084040840404040404040404040404040404040404040404040404040840404040404040404040840404040404040404084040404040408404040840404040404040404040408404040404084040840404040840404040404040404040840404040404040404088840404040404040404040404040840404040404040404040840404084040404040408408404040404040404040404040404040404040404040404040404084040404040404088404040404040404040404040408840404084040408404040404040404040404040840404040404040840840404040404040404040404040840404040840404040840404040404040</t>
    </r>
    <r>
      <rPr>
        <sz val="11"/>
        <color rgb="FFC45911"/>
        <rFont val="Calibri"/>
        <family val="2"/>
        <charset val="162"/>
      </rPr>
      <t>408408408404084084040404040404040408404040404084040840404040404084040404040404040404040408404040408840404040404040404040404040840404040404084084084084040404084040404040840840404040404040404040404040404040404040404040404040404040404084040404040404040404040404040840404040404040404040404040840408404040404040840840840404040404084040840404084040408884040404084040404040404040404040840404040840840840404040404040404040404040404040840840404040404040404040404040404040404040404040404084040404040404040404040840404040404040404040404040404084040408404040404040840404040404040404040404040404084084040404040408</t>
    </r>
    <r>
      <rPr>
        <sz val="11"/>
        <color rgb="FF000000"/>
        <rFont val="Calibri"/>
        <family val="2"/>
        <charset val="162"/>
      </rPr>
      <t>4084084084070601008401007084040604040707040604040100406088404060408404087040407040810070401004084040701001006070704040840840404040404040840701004040408404070604070404060404070404060406040704010060406010040100704070404040884040406070601004010070404070404040401004070404070404040601004040604010040407040404070601004040407040100404040407040407040407040408404070408407040608408704070404070810040407060701006070404040100407040810040607070701004010070408840840404040407040404040401004040407040404010040406010070404070408404070407040704081006040704010040100860860401007040701004088100810040704010070707070607040407060407040840404070601007010040704070401008408404010060404040407040704010040404040406040707040404070404040404087040608701004060707070404040404084040404070840701004070404084040604010040404040404010040100404060604040708708404070404070404060406070406081004070404040704040404040407040407010040406040707070404010040606060404040100404070401004040404040404040406060404010040404040404040404040407040607040870100604084084060401004040604060401004040404070407010040704010040408408606084070840884040404040704040704060100404060404040</t>
    </r>
    <r>
      <rPr>
        <sz val="11"/>
        <color rgb="FFC45911"/>
        <rFont val="Calibri"/>
        <family val="2"/>
        <charset val="162"/>
      </rPr>
      <t>40840840840404040840408404040404040404040404040404040404040404040404040404040404040404084040404040404040408404084040404040840404040840404084040404040404040404040404040404040404040404040404040404040404040404040404040404040404084084040408840404040840840404040840408404040404084084040404040404084040840404084040840404040404040404040404040404040404040404084040404040404084040404040404040840404040404084040404040404040404084040404040404040404040404040404040404040404040404040404040404040404040404040404040404084040404040840404040404040404040404040408404040404084084040404040404040404040404040404040404040404040408408404040404040840404040840840404084040408404040404040404040408404040404040408404040</t>
    </r>
    <r>
      <rPr>
        <sz val="11"/>
        <color rgb="FF2F5496"/>
        <rFont val="Calibri"/>
        <family val="2"/>
        <charset val="162"/>
      </rPr>
      <t>4084084084040404040840404040840404040404040404084040404040404040404040404040404040404040404040404040404040404040404040404040840404040404040404040404040404040404040404040404040404040840404040404040404040404040404040408404040404040404040404084084040404040840408404040840404040404040404040404040840404040840404040404040</t>
    </r>
    <r>
      <rPr>
        <sz val="11"/>
        <color rgb="FFC45911"/>
        <rFont val="Calibri"/>
        <family val="2"/>
        <charset val="162"/>
      </rPr>
      <t>40840840840408404040404040404040404040840840884040404040404040404040404040404040404040404040404040840404040404040404040404040404040840404084040404040404040404040404040404040404040404040404040408404040884040408408404040404084040840404040404040404040840840404040404040408404084040404040404040404040404040404040404040404040840404040404084040840404040404040404040840404040840404040840404040404040404040404040404040408404040840404040840</t>
    </r>
    <r>
      <rPr>
        <sz val="11"/>
        <color rgb="FF2F5496"/>
        <rFont val="Calibri"/>
        <family val="2"/>
        <charset val="162"/>
      </rPr>
      <t>408408408404084040404040840404040404040404040404040404040404040404040404040840404084040840404040404040840404040404040840404040404040404040404040404040404040840404040840404040884040884040840840404088404040408404040840404040840840404040404040404040404040404040404084040404040408404040840404040404040404040404040404040404040408404040840404040404040404040404040404040404040884040408404040404040404040404084040404040404040404084040404040404040404040404040404040840408404040404040404040404040</t>
    </r>
  </si>
  <si>
    <t>Ha-Mim Değerlerinin Ardışık Dizilimi</t>
  </si>
  <si>
    <t>Basamakların Toplamı</t>
  </si>
  <si>
    <t>Sure</t>
  </si>
  <si>
    <r>
      <t xml:space="preserve"> (Mim)</t>
    </r>
    <r>
      <rPr>
        <sz val="16"/>
        <color theme="1"/>
        <rFont val="Calibri"/>
        <family val="2"/>
        <charset val="162"/>
        <scheme val="minor"/>
      </rPr>
      <t xml:space="preserve"> م</t>
    </r>
  </si>
  <si>
    <r>
      <t>(</t>
    </r>
    <r>
      <rPr>
        <b/>
        <sz val="10"/>
        <color theme="1"/>
        <rFont val="Arial"/>
        <family val="2"/>
        <charset val="162"/>
      </rPr>
      <t xml:space="preserve">Ha) </t>
    </r>
    <r>
      <rPr>
        <sz val="16"/>
        <color theme="1"/>
        <rFont val="Calibri"/>
        <family val="2"/>
        <charset val="162"/>
        <scheme val="minor"/>
      </rPr>
      <t>ح</t>
    </r>
  </si>
  <si>
    <t>Toplam (mod 7)</t>
  </si>
  <si>
    <t>Toplam (mod 19)</t>
  </si>
  <si>
    <t>Harf Sayısı</t>
  </si>
  <si>
    <t>Ayet No
Harf Sayısı
Ebced Top</t>
  </si>
  <si>
    <r>
      <t>141 51 84 44 86 369 106 471 354 223 256 102 194 259 55 229 312 190 364 101 111 513 186 105 74 330 108 282 520 480 244 327 155 443 535 199 86 201 161 171 386 164 165 257 167 136 128 220 98 213 214 183 298 94 54 123 261 180 313 100 183 143 144 72 442 206 312 805 200 110 152 121 204 237 197 348 199 168 538 243 262 122 410 470 257 290</t>
    </r>
    <r>
      <rPr>
        <sz val="13"/>
        <color theme="5" tint="-0.249977111117893"/>
        <rFont val="Calibri"/>
        <family val="2"/>
        <charset val="162"/>
        <scheme val="minor"/>
      </rPr>
      <t xml:space="preserve"> 141 51 143 85 127 219 311 89 222 132 92 93 326 136 342 320 207 272 59 110 357 226 514 319 270 567 108 109 119 202 244 295 123 338 143 167 200 283 129 221 500 123 265 248 413 332 260 712 344 172 478 133 339 235 268</t>
    </r>
    <r>
      <rPr>
        <sz val="13"/>
        <color rgb="FF2F5496"/>
        <rFont val="Calibri"/>
        <family val="2"/>
        <charset val="162"/>
        <scheme val="minor"/>
      </rPr>
      <t xml:space="preserve"> </t>
    </r>
    <r>
      <rPr>
        <sz val="13"/>
        <rFont val="Calibri"/>
        <family val="2"/>
        <charset val="162"/>
        <scheme val="minor"/>
      </rPr>
      <t>141 51 235 275 371 603 321 867 425 313 295 837 672 1131 1267 1410 634 513 881 404 252 715 917 954 873 695 443 473 382 721 479 389 194 174 379 320 646 169 730 121 445 449 580 278 676 1266 435 742 1062 416 629 485 743 278</t>
    </r>
    <r>
      <rPr>
        <sz val="13"/>
        <color rgb="FF2F5496"/>
        <rFont val="Calibri"/>
        <family val="2"/>
        <charset val="162"/>
        <scheme val="minor"/>
      </rPr>
      <t xml:space="preserve"> </t>
    </r>
    <r>
      <rPr>
        <sz val="13"/>
        <color theme="5" tint="-0.249977111117893"/>
        <rFont val="Calibri"/>
        <family val="2"/>
        <charset val="162"/>
        <scheme val="minor"/>
      </rPr>
      <t>141 51 43 44 95 178 88 130 172 173 174 175 176 268 55 97 180 281 150 233 357 267 145 310 311 189 190 27 110 211 130 113 601 297 75 167 127 210 88 285 245 246 165 175 85 259 169 220 294 140 173 265 175 217 177 301 138 303 263 141 183 225 185 236 187 320 148 190 200 192 161 244 236 155 197 198 281 200 178 284 294 131 173 215 216 290 300 210 170 221</t>
    </r>
    <r>
      <rPr>
        <sz val="13"/>
        <color rgb="FF2F5496"/>
        <rFont val="Calibri"/>
        <family val="2"/>
        <charset val="162"/>
        <scheme val="minor"/>
      </rPr>
      <t xml:space="preserve"> 141 51 43 85 95 128 179 212 140 50 133 52 94 136 178 56 139 181 100 101 102 103 145 105 115 107 149 68 69 234 112 154 155 197 34 167 77 406 202 212 204 205 183 84 126 86 137 97 221 90 173 215 52 135 104 96 229 139 140 141 </t>
    </r>
    <r>
      <rPr>
        <sz val="13"/>
        <color theme="5" tint="-0.249977111117893"/>
        <rFont val="Calibri"/>
        <family val="2"/>
        <charset val="162"/>
        <scheme val="minor"/>
      </rPr>
      <t>141 51 93 126 168 269 65 48 254 173 379 175 185 300 178 229 230 550 182 224 111 517 195 269 370 198 445 273 274 202 335 359 255 247 485 331 168 128</t>
    </r>
    <r>
      <rPr>
        <sz val="13"/>
        <color rgb="FF2F5496"/>
        <rFont val="Calibri"/>
        <family val="2"/>
        <charset val="162"/>
        <scheme val="minor"/>
      </rPr>
      <t xml:space="preserve"> 141 51 93 340 496 374 97 189 304 346 379 175 358 186 105 438 198 231 314 347 489 276 104 269 361 321 700 200 233 325 367 359 196 206 166 445</t>
    </r>
  </si>
  <si>
    <r>
      <t xml:space="preserve">136 48 80 40 80 352 96 448 336 208 240 88 176 240 40 208 288 168 336 80 88 480 160 80 48 296 80 248 480 440 208 288 120 400 488 160 48 160 120 128 336 120 120 208 120 88 80 168 48 160 160 128 240 40 0 64 200 120 248 40 120 80 80 8 368 136 240 720 128 40 80 48 128 160 120 264 120 88 448 160 176 40 320 376 168 200 </t>
    </r>
    <r>
      <rPr>
        <sz val="13"/>
        <color rgb="FFC45911"/>
        <rFont val="Calibri"/>
        <family val="2"/>
        <charset val="162"/>
        <scheme val="minor"/>
      </rPr>
      <t xml:space="preserve">136 48 136 80 120 208 296 80 208 120 80 80 304 120 320 296 184 248 40 88 328 200 480 288 240 528 80 80 88 168 208 256 88 296 104 128 160 240 88 176 448 80 216 200 360 280 208 648 288 120 416 80 280 176 208 </t>
    </r>
    <r>
      <rPr>
        <sz val="13"/>
        <color theme="1"/>
        <rFont val="Calibri"/>
        <family val="2"/>
        <charset val="162"/>
        <scheme val="minor"/>
      </rPr>
      <t xml:space="preserve">136 48 230 266 360 584 308 846 406 298 278 810 650 1096 1230 1368 604 488 848 380 224 680 878 914 834 660 408 440 346 680 440 350 158 138 340 278 598 128 680 80 396 400 528 230 620 1200 380 680 994 360 570 422 676 220 </t>
    </r>
    <r>
      <rPr>
        <sz val="13"/>
        <color rgb="FFC45911"/>
        <rFont val="Calibri"/>
        <family val="2"/>
        <charset val="162"/>
        <scheme val="minor"/>
      </rPr>
      <t xml:space="preserve">136 48 40 40 88 168 80 120 160 160 160 160 160 248 40 80 160 256 128 208 328 240 120 280 280 160 160 0 80 176 96 80 552 256 40 128 88 168 48 240 200 200 120 128 40 208 120 168 240 88 120 208 120 160 120 240 80 240 200 80 120 160 120 168 120 248 80 120 128 120 88 168 160 80 120 120 200 120 96 200 208 48 88 128 128 200 208 120 80 128 </t>
    </r>
    <r>
      <rPr>
        <sz val="13"/>
        <color rgb="FF2F5496"/>
        <rFont val="Calibri"/>
        <family val="2"/>
        <charset val="162"/>
        <scheme val="minor"/>
      </rPr>
      <t xml:space="preserve">136 48 40 80 88 120 168 200 128 40 120 40 80 120 160 40 120 160 80 80 80 80 120 80 88 80 120 40 40 200 80 120 120 160 0 128 40 360 160 168 160 160 136 40 80 40 88 48 168 40 120 160 0 80 48 40 168 80 80 80 </t>
    </r>
    <r>
      <rPr>
        <sz val="13"/>
        <color rgb="FFC45911"/>
        <rFont val="Calibri"/>
        <family val="2"/>
        <charset val="162"/>
        <scheme val="minor"/>
      </rPr>
      <t xml:space="preserve">136 48 88 120 160 256 56 40 240 160 360 160 168 280 160 208 208 520 160 200 88 480 168 240 336 168 408 240 240 168 296 320 216 208 440 288 128 88 </t>
    </r>
    <r>
      <rPr>
        <sz val="13"/>
        <color rgb="FF2F5496"/>
        <rFont val="Calibri"/>
        <family val="2"/>
        <charset val="162"/>
        <scheme val="minor"/>
      </rPr>
      <t>136 48 88 328 480 360 88 176 288 328 360 160 336 168 88 408 176 208 288 320 456 248 80 240 328 288 656 168 200 288 328 320 160 168 128 400</t>
    </r>
  </si>
  <si>
    <t>40+8+40+8+40</t>
  </si>
  <si>
    <t>8+40</t>
  </si>
  <si>
    <t>40+40</t>
  </si>
  <si>
    <t>40+40+8+8+40+40+40+40+40+8+8+40</t>
  </si>
  <si>
    <t>8+40+40+8</t>
  </si>
  <si>
    <t>8+40+40+8+8+8+40+40+40+40+8+40+40+40+8+40</t>
  </si>
  <si>
    <t>40+40+40+8+40+40+40+40+8+40</t>
  </si>
  <si>
    <t>40+40+40+8+40+40</t>
  </si>
  <si>
    <t>40+40+40+40+40+40</t>
  </si>
  <si>
    <t>40+8+40</t>
  </si>
  <si>
    <t>40+8+40+40+8+40</t>
  </si>
  <si>
    <t>8+40+40+40+40+40</t>
  </si>
  <si>
    <t>40+40+40+40+40+40+40+8</t>
  </si>
  <si>
    <t>40+40+40+40+8</t>
  </si>
  <si>
    <t>40+40+8+40+40+40+40+8+40+40</t>
  </si>
  <si>
    <t>8+40+40</t>
  </si>
  <si>
    <t>40+40+40+40+40+40+40+40+40+40+40+40</t>
  </si>
  <si>
    <t>40+40+40+40</t>
  </si>
  <si>
    <t>40+8</t>
  </si>
  <si>
    <t>40+40+8+40+40+40+8+40+40</t>
  </si>
  <si>
    <t>40+40+40+40+40+40+8</t>
  </si>
  <si>
    <t>40+40+40+40+40+40+40+40+40+40+40</t>
  </si>
  <si>
    <t>40+40+40+40+40+8</t>
  </si>
  <si>
    <t>40+40+8+40+40+40+40+40</t>
  </si>
  <si>
    <t>40+40+40</t>
  </si>
  <si>
    <t>40+40+40+40+40+40+40+40+40+40</t>
  </si>
  <si>
    <t>40+40+40+40+40+40+40+8+40+40+40+40+40</t>
  </si>
  <si>
    <t>40+40+8+40</t>
  </si>
  <si>
    <t>40+40+40+40+40+8+40+40+40+8</t>
  </si>
  <si>
    <t>40+40+8</t>
  </si>
  <si>
    <t>8+40+40+40+40</t>
  </si>
  <si>
    <t>40+8+40+40</t>
  </si>
  <si>
    <t>8+8+8+40</t>
  </si>
  <si>
    <t>40+40+40+40+40</t>
  </si>
  <si>
    <t>40+40+40+40+8+40+40</t>
  </si>
  <si>
    <t>40+40+40+8+40+40+40+40+40+40</t>
  </si>
  <si>
    <t>8+40+8+40+40</t>
  </si>
  <si>
    <t>40+40+40+40+40+40+40+40+40+40+40+40+40+40+40+40+40+40</t>
  </si>
  <si>
    <t>8+40+40+40</t>
  </si>
  <si>
    <t>40+40+40+8+8+40+40+40+8</t>
  </si>
  <si>
    <t>40+40+40+40+40+40+40+40+40+40+8+40</t>
  </si>
  <si>
    <t>40+40+8+40+8+40</t>
  </si>
  <si>
    <t>40+40+40+40+40+40+40+40</t>
  </si>
  <si>
    <t>40+40+40+8+40+40+40+40+8+40+40</t>
  </si>
  <si>
    <t>40+40+8+40+40</t>
  </si>
  <si>
    <t>40+40+40+8+40+40+8+40+40</t>
  </si>
  <si>
    <t>40+40+8+40+40+40</t>
  </si>
  <si>
    <t>40+40+8+40+40+40+40+8+8+40</t>
  </si>
  <si>
    <t>40+8+40+40+40+40+40+40+8</t>
  </si>
  <si>
    <t>40+8+40+8+40+8+40</t>
  </si>
  <si>
    <t>40+40+40+8+40+40+40</t>
  </si>
  <si>
    <t>8+40+40+40+40+40+40+40+40</t>
  </si>
  <si>
    <t>40+40+40+40+40+8+40+40</t>
  </si>
  <si>
    <t>40+40+40+40+40+40+8+40+40+40+40+40+40+40</t>
  </si>
  <si>
    <t>40+40+40+40+8+40</t>
  </si>
  <si>
    <t>8+40+8+40+40+40+40+40</t>
  </si>
  <si>
    <t>40+8+40+40+40+8+40+40+40</t>
  </si>
  <si>
    <t>8+8+8+40+40</t>
  </si>
  <si>
    <t>8+40+40+40+40+40+40+40+40+40+40+40</t>
  </si>
  <si>
    <t>40+40+40+8+40+8+40</t>
  </si>
  <si>
    <t>40+40+40+40+40+40+40+40+40</t>
  </si>
  <si>
    <t>40+40+40+40+40+40+40</t>
  </si>
  <si>
    <t>40+40+40+40+40+40+40+40+8+40+40+40+40+40+40+40+40</t>
  </si>
  <si>
    <t>8+40+40+40+40+40+40+8+40+40+40+40</t>
  </si>
  <si>
    <t>70+60+100</t>
  </si>
  <si>
    <t>8+40+100+70+8+40</t>
  </si>
  <si>
    <t>40+60+40+40+70+70+40</t>
  </si>
  <si>
    <t>60+40+40+100+40+60+8+8+40+40+60+40+8+40</t>
  </si>
  <si>
    <t>40+8+70+40+40+70+40</t>
  </si>
  <si>
    <t>8+100+70+40+100+40+8+40+40+70+100+100+60+70</t>
  </si>
  <si>
    <t>70+40+40+8+40+8+40+40+40+40+40</t>
  </si>
  <si>
    <t>40+40+8+40+70+100</t>
  </si>
  <si>
    <t>40+40+40+8+40+40+70</t>
  </si>
  <si>
    <t>60+40+70+40+40+60+40+40+70+40+40+60+40+60+40+70</t>
  </si>
  <si>
    <t>40+100+60+40+60+100+40+100+70+40</t>
  </si>
  <si>
    <t>70+40+40+40+8+8+40+40+40+60+70+60+100+40+100+70+40+40+70+40+40+40</t>
  </si>
  <si>
    <t>40+100+40+70+40+40+70+40+40+40+60+100+40+40+60+40+100+40+40+70+40+40+40</t>
  </si>
  <si>
    <t>70+60+100+40+40+40+70+40+100+40+40+40+40+70+40+40+70+40+40+70+40+40+8+40+40+70+40</t>
  </si>
  <si>
    <t>8+40+70+40+60+8+40+8+70+40+70+40+40+70</t>
  </si>
  <si>
    <t>8+100+40+40+70+60+70+100</t>
  </si>
  <si>
    <t>60+70+40+40+40+100+40+70+40+8+100+40+60+70+70</t>
  </si>
  <si>
    <t>70+100+40+100+70</t>
  </si>
  <si>
    <t>40+8+8+40+8+40+40+40</t>
  </si>
  <si>
    <t>40+40+70+40+40+40+40+40+100+40+40+40+70+40</t>
  </si>
  <si>
    <t>40+40+100+40+40+60+100+70+40+40+70+40+8+40+40+70+40</t>
  </si>
  <si>
    <t>70+40+70+40+8+100+60+40+70+40+100+40+100+8+60+8+60</t>
  </si>
  <si>
    <t>40+100+70+40+70+100+40+8+8+100+8+100+40+70+40</t>
  </si>
  <si>
    <t>100+70+70+70+70+60+70+40+40+70</t>
  </si>
  <si>
    <t>60+40+70+40+8+40+40+40+70</t>
  </si>
  <si>
    <t>60+100+70+100+40+70</t>
  </si>
  <si>
    <t>40+70+40+100+8+40+8+40</t>
  </si>
  <si>
    <t>40+100+60+40+40+40+40+70+40+70+40+100</t>
  </si>
  <si>
    <t>40+40+40+40+40+60+40+70+70</t>
  </si>
  <si>
    <t>40+40+40+70+40+40+40+40</t>
  </si>
  <si>
    <t>40+8+70+40</t>
  </si>
  <si>
    <t>60+8+70</t>
  </si>
  <si>
    <t>100+40+60+70+70</t>
  </si>
  <si>
    <t>70+40+40+40+40+40+8</t>
  </si>
  <si>
    <t>40+40+40+40+70+8+40+70+100+40+70+40</t>
  </si>
  <si>
    <t>60+40+100+40+40+40+40+40+40+100+40+100</t>
  </si>
  <si>
    <t>60+60+40+40+70+8+70+8+40</t>
  </si>
  <si>
    <t>40+70+40+40+70+40+40+60</t>
  </si>
  <si>
    <t>40+60+70+40+60+8+100+40+70+40</t>
  </si>
  <si>
    <t>40+40+70+40+40</t>
  </si>
  <si>
    <t>40+40+40+40+70+40+40+70+100+40+40+60</t>
  </si>
  <si>
    <t>40+70+70+70+40+40+100+40+60+60+60+40+40+40+100+40+40+70+40+100+40</t>
  </si>
  <si>
    <t>40+40+40+40+40+40+40+40+60</t>
  </si>
  <si>
    <t>60+40+40+100+40+40+40+40+40+40+40+40+40+40+40</t>
  </si>
  <si>
    <t>70+40+60+70+40+8+70+100+60+40+8+40+8+40+60+40+100+40+40+60</t>
  </si>
  <si>
    <t>40+60+40+100+40+40+40</t>
  </si>
  <si>
    <t>40+70+40+70+100+40+70+40+100</t>
  </si>
  <si>
    <t>40+40+8+40+8+60+60+8+40+70+8+40</t>
  </si>
  <si>
    <t>8+8+40+40+40+40+40+70+40+40+70+40+60+100+40</t>
  </si>
  <si>
    <t>40+60+40+40+40</t>
  </si>
  <si>
    <t>40+8+40+40+40</t>
  </si>
  <si>
    <t>8+40+40+8+40+40+40+40</t>
  </si>
  <si>
    <t>40+40+8+8</t>
  </si>
  <si>
    <t>40+40+8+40+8+40+40+40+40+8+40+40+8+40+40+40+40</t>
  </si>
  <si>
    <t>40+8+40+8+40+40+40+40</t>
  </si>
  <si>
    <t>8+40+40+40+40+40+40</t>
  </si>
  <si>
    <t>40+40+40+8</t>
  </si>
  <si>
    <t>40+8+40+8</t>
  </si>
  <si>
    <t>40+8+40+40+40+40</t>
  </si>
  <si>
    <t>40+40+40+8+40</t>
  </si>
  <si>
    <t>40+40+40+40+8+40+8+40</t>
  </si>
  <si>
    <t>8+8+40</t>
  </si>
  <si>
    <t>40+40+40+40+40+40+40+40+40+40+40+40+40</t>
  </si>
  <si>
    <t>40+8+8+40+40+40+8+40+8+40+40+40+40+40+8+40</t>
  </si>
  <si>
    <t>40+8+40+8+40+40+40+40+40+40</t>
  </si>
  <si>
    <t>8+40+40+40+40+40+40+40+40+40+40</t>
  </si>
  <si>
    <t>8+40+40+40+40+8+40</t>
  </si>
  <si>
    <t>40+40+40+40+8+40+40+40</t>
  </si>
  <si>
    <t>40+40+40+40+8+40+40+40+40</t>
  </si>
  <si>
    <t>40+40+40+40+40+40+8+40</t>
  </si>
  <si>
    <t>40+40+40+40+40+40+8+40+40</t>
  </si>
  <si>
    <t>40+40+40+40+8+40+40+40+40+8</t>
  </si>
  <si>
    <t>8+8+40+40+8+40+8+40+40+40+8+8+40+40+40</t>
  </si>
  <si>
    <t>40+8+40+40+40+8</t>
  </si>
  <si>
    <t>8+40+40+40+40+40+40+40</t>
  </si>
  <si>
    <t>40+40+40+8+40+40+40+40+40+40+8+40+40</t>
  </si>
  <si>
    <t>40+8+40+40+40+40+40</t>
  </si>
  <si>
    <t>40+40+40+40+40+40+40+8+40</t>
  </si>
  <si>
    <t>40+40+40+40+40+40+40+40+40+40+40+40+40+40+8+8+40+40</t>
  </si>
  <si>
    <t>40+40+40+8+40+40+40+40</t>
  </si>
  <si>
    <t>Ha-Mim Grubu surelerin Ha-Mim harflerinin yerine ebced değerlerinin yazılmasıyla elde edilen büyük sayı   Level-3</t>
  </si>
  <si>
    <t>Ha-Mim Grubu surelerin Ha-Mim ve Ayn-Sin-Kaf (42.sure 2.ayet ten başlayarak 42. sure için) harflerinin yerine ebced değerlerinin yazılmasıyla elde edilen büyük sayı   Level-4</t>
  </si>
  <si>
    <t>Her ayetin toplam ebced değerlerinin ardışık sıralamasıyla elde edilen büyük sayı   Level-5</t>
  </si>
  <si>
    <t>Her Ayetin (Ayet No+Kilit Harf Sayısı+Kilit Harfleri Ebced Toplamı) değerlerinin ardışık sıralamasıyla elde edilen büyük sayı  Level-6</t>
  </si>
  <si>
    <t>Ha-Mim Grubu surelerin Ha-Mim ve Ayn-Sin-Kaf (42.sure 2.ayet ten başlayarak 42. sure için) harflerinin yerine ebced değerleri (Detay Tablo)</t>
  </si>
  <si>
    <t>Birleşim</t>
  </si>
  <si>
    <t>Ha-Mim Değerlerinin Ardışık Ters Dizilimi</t>
  </si>
  <si>
    <t>Toplamların (Mod 7) Kalanlarının Toplamı</t>
  </si>
  <si>
    <t>Genel Toplam</t>
  </si>
  <si>
    <t>1/19</t>
  </si>
  <si>
    <t>1/7</t>
  </si>
  <si>
    <t>14/100</t>
  </si>
  <si>
    <t>Olasılık
Değeri</t>
  </si>
  <si>
    <t>Sayısal Kodlamanın doğrulanması için aşağıdaki denkliklerin sağlanması gereklidir</t>
  </si>
  <si>
    <t>( 1/7 x 3/19 )
3/133</t>
  </si>
  <si>
    <t>1/40</t>
  </si>
  <si>
    <t>Alt-Grup Tablolar: Ha-Mim değerleri     Level-2  Olasılık Değeri = 1 / 36.100</t>
  </si>
  <si>
    <t>Alt Grupların Olasılığı = 1/19 x 1/10 x 1/19 x 1/10 = 1 / 36.100</t>
  </si>
  <si>
    <t>عسق</t>
  </si>
  <si>
    <t>Kontrol</t>
  </si>
  <si>
    <t>Ayn+Sin+Kaf  (Kontrol)</t>
  </si>
  <si>
    <t>Alt grup tabloların 1,2,3 ve 4,5,6,7  şeklindeki sıralı olarak oluşumu, olasılık hesabına dahil edilmemiştir</t>
  </si>
  <si>
    <t>Sayı-1</t>
  </si>
  <si>
    <t>Sayı-2</t>
  </si>
  <si>
    <t>Sayı-3</t>
  </si>
  <si>
    <t>Sayı-4</t>
  </si>
  <si>
    <t>Sayı-5</t>
  </si>
  <si>
    <t>Sayı-6</t>
  </si>
  <si>
    <t>Sayı-7</t>
  </si>
  <si>
    <t>Mod 19</t>
  </si>
  <si>
    <t>Kalan-1</t>
  </si>
  <si>
    <t>Kalan-2</t>
  </si>
  <si>
    <t>Kalan-3</t>
  </si>
  <si>
    <t>Kalan-4</t>
  </si>
  <si>
    <t>Kalan-5</t>
  </si>
  <si>
    <t>Kalan-6</t>
  </si>
  <si>
    <t>Kalan-7</t>
  </si>
  <si>
    <t>Mod 7 Kalanları</t>
  </si>
  <si>
    <t>Mod 19 Kalanları</t>
  </si>
  <si>
    <t>7 sayının toplamlarının 19'un katı olduğunda, tek tek herbirinin Mod 7 kalanlarının toplamının 19 olaması matemetisel bir zorunluluk değildir.</t>
  </si>
  <si>
    <t>7 sayının toplamlarının 19'un katı olduğunda, tek tek herbirinin Mod 19 kalanlarının toplamının 19 olaması matemetisel bir zorunluluktur.</t>
  </si>
  <si>
    <t>Ha-Mim Harflerinin Ebced Değerleri ve Toplam Sayılarının Ardışık Dizilimi</t>
  </si>
  <si>
    <t>( 1/7 x 3/19 )
1/133</t>
  </si>
  <si>
    <r>
      <t xml:space="preserve">(Mim) </t>
    </r>
    <r>
      <rPr>
        <b/>
        <sz val="16"/>
        <color theme="1"/>
        <rFont val="Arial"/>
        <family val="2"/>
        <charset val="162"/>
      </rPr>
      <t>م</t>
    </r>
    <r>
      <rPr>
        <b/>
        <sz val="11"/>
        <color theme="1"/>
        <rFont val="Arial"/>
        <family val="2"/>
        <charset val="162"/>
      </rPr>
      <t xml:space="preserve">  (40)</t>
    </r>
  </si>
  <si>
    <r>
      <t xml:space="preserve">(Ha) </t>
    </r>
    <r>
      <rPr>
        <b/>
        <sz val="16"/>
        <color theme="1"/>
        <rFont val="Arial"/>
        <family val="2"/>
        <charset val="162"/>
      </rPr>
      <t>ح</t>
    </r>
    <r>
      <rPr>
        <b/>
        <sz val="11"/>
        <color theme="1"/>
        <rFont val="Arial"/>
        <family val="2"/>
        <charset val="162"/>
      </rPr>
      <t xml:space="preserve"> (8)</t>
    </r>
  </si>
  <si>
    <t>Level-1 - Ana Tablonun Olasılığı = 1 / 29.800.068.666        29,8 Milyar'da 1 ihtimaldir.</t>
  </si>
  <si>
    <r>
      <t xml:space="preserve">Örnek veri girişi;  Sayılar değiştirildi Şifre tutmuyor, bu şifrenin tutturulması için Mavi bölgedeki 35 tane sayının değiştirilmesi uygun sayıların girilmesi gerekiyor. 
</t>
    </r>
    <r>
      <rPr>
        <b/>
        <sz val="10"/>
        <color theme="8" tint="-0.249977111117893"/>
        <rFont val="Calibri"/>
        <family val="2"/>
        <charset val="162"/>
        <scheme val="minor"/>
      </rPr>
      <t xml:space="preserve">(Bulunacak sayıların kabulü için, yeni bulunan sayıların tamamının Kur'an örneğinde verilmiş olan sayılardan farklı olması ve bütün kriterleri benzer şekilde sağlaması gereklidir.) </t>
    </r>
    <r>
      <rPr>
        <sz val="11"/>
        <color theme="1"/>
        <rFont val="Calibri"/>
        <family val="2"/>
        <charset val="162"/>
        <scheme val="minor"/>
      </rPr>
      <t xml:space="preserve">
Şifreyi sağlayan sayıların bulunma olasılığı 1 Katrilyonda bir. İşte böyle bir şifreyle kodlanmış Kur'an'daki Ha-Mim Grubu olan 40,41,42,43,44,45,46. sureler.
İtiraz etmek isteyenlere Hodri Meydan, Kodu sağlayan bir sayı dizisi bulmanızı merakla bekliyoruz, hiç acelemiz de yok. Biraz vakit alacak bir işlem, yaklaşık 680 yıl kadar. </t>
    </r>
  </si>
  <si>
    <t>Ana Tablo: Ha-Mim değerleri      Level-1    Olasılık Değeri = 1 / 29.800.068.666</t>
  </si>
  <si>
    <t>Level-1 ve Level-2'nin Toplam Olasılık Değeri = 1 / 1.075.782.478.866.670           1 Katrilyon'da 1 ihtimaldir.</t>
  </si>
  <si>
    <t>Her Ayetin (Ayet No+Kilit Harf Sayısı+Kilit Harfleri Ebced Toplamı) değerlerinin ayet sayısı Mod7=0 değerine sahip olan değerlerinin ardışık sıralamasıyla elde edilen büyük sayı  Level-7</t>
  </si>
  <si>
    <t>Her Ayetin (Ayet No+Kilit Harf Sayısı+Kilit Harfleri Ebced Toplamı) değerlerinin ayet sayısı Mod19=0 değerine sahip olan değerlerinin ardışık sıralamasıyla elde edilen büyük sayı  Level-8</t>
  </si>
  <si>
    <r>
      <t xml:space="preserve">141 101 161 180 199 </t>
    </r>
    <r>
      <rPr>
        <b/>
        <sz val="17"/>
        <color theme="5" tint="-0.249977111117893"/>
        <rFont val="Calibri"/>
        <family val="2"/>
        <charset val="162"/>
        <scheme val="minor"/>
      </rPr>
      <t>141 110 129</t>
    </r>
    <r>
      <rPr>
        <b/>
        <sz val="17"/>
        <rFont val="Calibri"/>
        <family val="2"/>
        <charset val="162"/>
        <scheme val="minor"/>
      </rPr>
      <t xml:space="preserve"> 141 404 730</t>
    </r>
    <r>
      <rPr>
        <b/>
        <sz val="17"/>
        <color theme="4" tint="-0.249977111117893"/>
        <rFont val="Calibri"/>
        <family val="2"/>
        <charset val="162"/>
        <scheme val="minor"/>
      </rPr>
      <t xml:space="preserve"> </t>
    </r>
    <r>
      <rPr>
        <b/>
        <sz val="17"/>
        <color theme="5" tint="-0.249977111117893"/>
        <rFont val="Calibri"/>
        <family val="2"/>
        <charset val="162"/>
        <scheme val="minor"/>
      </rPr>
      <t>141 233 88 303 281</t>
    </r>
    <r>
      <rPr>
        <b/>
        <sz val="17"/>
        <color theme="4" tint="-0.249977111117893"/>
        <rFont val="Calibri"/>
        <family val="2"/>
        <charset val="162"/>
        <scheme val="minor"/>
      </rPr>
      <t xml:space="preserve"> 141 101 202 139</t>
    </r>
    <r>
      <rPr>
        <b/>
        <sz val="17"/>
        <color theme="5" tint="-0.249977111117893"/>
        <rFont val="Calibri"/>
        <family val="2"/>
        <charset val="162"/>
        <scheme val="minor"/>
      </rPr>
      <t xml:space="preserve"> 141 224</t>
    </r>
    <r>
      <rPr>
        <b/>
        <sz val="17"/>
        <color rgb="FF2F5496"/>
        <rFont val="Calibri"/>
        <family val="2"/>
        <charset val="162"/>
        <scheme val="minor"/>
      </rPr>
      <t xml:space="preserve"> 141 347</t>
    </r>
  </si>
  <si>
    <r>
      <t>141 471 55 513 520 199 165 213 261 72 152 168 257</t>
    </r>
    <r>
      <rPr>
        <b/>
        <sz val="16"/>
        <color theme="5" tint="-0.249977111117893"/>
        <rFont val="Calibri"/>
        <family val="2"/>
        <charset val="162"/>
        <scheme val="minor"/>
      </rPr>
      <t xml:space="preserve"> 141 89 342 226 119 167 265 172</t>
    </r>
    <r>
      <rPr>
        <b/>
        <sz val="16"/>
        <color rgb="FF2F5496"/>
        <rFont val="Calibri"/>
        <family val="2"/>
        <charset val="162"/>
        <scheme val="minor"/>
      </rPr>
      <t xml:space="preserve"> </t>
    </r>
    <r>
      <rPr>
        <b/>
        <sz val="16"/>
        <rFont val="Calibri"/>
        <family val="2"/>
        <charset val="162"/>
        <scheme val="minor"/>
      </rPr>
      <t>141 867 1267 715 382 320 580 416</t>
    </r>
    <r>
      <rPr>
        <b/>
        <sz val="16"/>
        <color theme="5" tint="-0.249977111117893"/>
        <rFont val="Calibri"/>
        <family val="2"/>
        <charset val="162"/>
        <scheme val="minor"/>
      </rPr>
      <t xml:space="preserve"> 141 130 55 267 110 167 165 140 138 236 161 200 216</t>
    </r>
    <r>
      <rPr>
        <b/>
        <sz val="16"/>
        <color rgb="FF2F5496"/>
        <rFont val="Calibri"/>
        <family val="2"/>
        <charset val="162"/>
        <scheme val="minor"/>
      </rPr>
      <t xml:space="preserve"> 141 212 178 103 69 167 183 90 229 </t>
    </r>
    <r>
      <rPr>
        <b/>
        <sz val="16"/>
        <color theme="5" tint="-0.249977111117893"/>
        <rFont val="Calibri"/>
        <family val="2"/>
        <charset val="162"/>
        <scheme val="minor"/>
      </rPr>
      <t>141 48 178 517 274 331</t>
    </r>
    <r>
      <rPr>
        <b/>
        <sz val="16"/>
        <color rgb="FF2F5496"/>
        <rFont val="Calibri"/>
        <family val="2"/>
        <charset val="162"/>
        <scheme val="minor"/>
      </rPr>
      <t xml:space="preserve"> 141 189 105 276 233 445 </t>
    </r>
  </si>
  <si>
    <t>Her Surenin ayet sayısı ve Besmelesi'nin toplamlarının ardışık dizilimi
Yani yukarıdaki büyük sayının oluşumunda veya yandaki tablodaki her grubun eleman sayılarının ardışık dizilimi   Level-9</t>
  </si>
  <si>
    <r>
      <rPr>
        <b/>
        <sz val="72"/>
        <color theme="4" tint="-0.249977111117893"/>
        <rFont val="Calibri"/>
        <family val="2"/>
        <charset val="162"/>
      </rPr>
      <t>86</t>
    </r>
    <r>
      <rPr>
        <b/>
        <sz val="72"/>
        <rFont val="Calibri"/>
        <family val="2"/>
        <charset val="162"/>
      </rPr>
      <t xml:space="preserve"> </t>
    </r>
    <r>
      <rPr>
        <b/>
        <sz val="72"/>
        <color theme="5" tint="-0.249977111117893"/>
        <rFont val="Calibri"/>
        <family val="2"/>
        <charset val="162"/>
      </rPr>
      <t>55</t>
    </r>
    <r>
      <rPr>
        <b/>
        <sz val="72"/>
        <rFont val="Calibri"/>
        <family val="2"/>
        <charset val="162"/>
      </rPr>
      <t xml:space="preserve"> 54 </t>
    </r>
    <r>
      <rPr>
        <b/>
        <sz val="72"/>
        <color theme="5" tint="-0.249977111117893"/>
        <rFont val="Calibri"/>
        <family val="2"/>
        <charset val="162"/>
      </rPr>
      <t>90</t>
    </r>
    <r>
      <rPr>
        <b/>
        <sz val="72"/>
        <rFont val="Calibri"/>
        <family val="2"/>
        <charset val="162"/>
      </rPr>
      <t xml:space="preserve"> </t>
    </r>
    <r>
      <rPr>
        <b/>
        <sz val="72"/>
        <color theme="4" tint="-0.249977111117893"/>
        <rFont val="Calibri"/>
        <family val="2"/>
        <charset val="162"/>
      </rPr>
      <t>60</t>
    </r>
    <r>
      <rPr>
        <b/>
        <sz val="72"/>
        <rFont val="Calibri"/>
        <family val="2"/>
        <charset val="162"/>
      </rPr>
      <t xml:space="preserve"> </t>
    </r>
    <r>
      <rPr>
        <b/>
        <sz val="72"/>
        <color theme="5" tint="-0.249977111117893"/>
        <rFont val="Calibri"/>
        <family val="2"/>
        <charset val="162"/>
      </rPr>
      <t>38</t>
    </r>
    <r>
      <rPr>
        <b/>
        <sz val="72"/>
        <rFont val="Calibri"/>
        <family val="2"/>
        <charset val="162"/>
      </rPr>
      <t xml:space="preserve"> </t>
    </r>
    <r>
      <rPr>
        <b/>
        <sz val="72"/>
        <color theme="4" tint="-0.249977111117893"/>
        <rFont val="Calibri"/>
        <family val="2"/>
        <charset val="162"/>
      </rPr>
      <t>36</t>
    </r>
  </si>
  <si>
    <t>Ayet No
Mod 7 = 0</t>
  </si>
  <si>
    <t>Ayet No
Mod 19 = 0</t>
  </si>
  <si>
    <t>4002  BASAMAKLI SAYI  7  SAYISINA tam olarak bölünmemektedir.  Kalan: 3</t>
  </si>
  <si>
    <t>4475  BASAMAKLI SAYI  7  SAYISINA bölündüğünde  Kalan: 2</t>
  </si>
  <si>
    <t>4002  BASAMAKLI SAYI  19  SAYISINA TAM olarak bölünmektedir.  Kalan: 0</t>
  </si>
  <si>
    <t>4475  BASAMAKLI SAYI  19  SAYISINA TAM olarak bölünmektedir.  Kalan: 0</t>
  </si>
  <si>
    <t/>
  </si>
  <si>
    <t>≡ 2 (mod 7)</t>
  </si>
  <si>
    <t>≡ 0 (mod 19)</t>
  </si>
  <si>
    <t>1143  BASAMAKLI SAYI  7  SAYISINA TAM olarak bölünmektedir.  Kalan: 0</t>
  </si>
  <si>
    <t>1143  BASAMAKLI SAYI  19  SAYISINA TAM olarak bölünmektedir.  Kalan: 0</t>
  </si>
  <si>
    <t>≡ 0 (mod 7)</t>
  </si>
  <si>
    <t>14  BASAMAKLI SAYI  7  SAYISINA bölündüğünde  Kalan: 2</t>
  </si>
  <si>
    <t>14  BASAMAKLI SAYI  19  SAYISINA TAM olarak bölünmektedir.  Kalan: 0</t>
  </si>
  <si>
    <t>1208  BASAMAKLI SAYI  7  SAYISINA tam olarak bölünmemektedir.  Kalan: 6</t>
  </si>
  <si>
    <t>1208  BASAMAKLI SAYI  19  SAYISINA TAM olarak bölünmektedir.  Kalan: 0</t>
  </si>
  <si>
    <t>183  BASAMAKLI SAYI  7  SAYISINA tam olarak bölünmemektedir.  Kalan: 4</t>
  </si>
  <si>
    <t>57 + 54 + 98 = 209 ≡ 0 (mod 19)</t>
  </si>
  <si>
    <t>183  BASAMAKLI SAYI  19  SAYISINA TAM olarak bölünmektedir.  Kalan: 0</t>
  </si>
  <si>
    <t>5 + 7 + 5 + 4 + 9 + 8 = 38 ≡ 0 (mod 19)</t>
  </si>
  <si>
    <t>57 54 98 ≡ 0 (mod 7)</t>
  </si>
  <si>
    <t>57 54 98 ≡ 7 (mod 19)</t>
  </si>
  <si>
    <t>71  BASAMAKLI SAYI  7  SAYISINA tam olarak bölünmemektedir.  Kalan: 6</t>
  </si>
  <si>
    <t>71  BASAMAKLI SAYI  19  SAYISINA TAM olarak bölünmektedir.  Kalan: 0</t>
  </si>
  <si>
    <t>38064</t>
  </si>
  <si>
    <t>3 + 8 + 0 + 6 + 4</t>
  </si>
  <si>
    <t>27648</t>
  </si>
  <si>
    <t>2 + 7 + 6 + 4 + 8</t>
  </si>
  <si>
    <t>30053</t>
  </si>
  <si>
    <t>3 + 0 + 0 + 5 + 3</t>
  </si>
  <si>
    <t>32444</t>
  </si>
  <si>
    <t>3 + 2 + 4 + 4 + 4</t>
  </si>
  <si>
    <t>15016</t>
  </si>
  <si>
    <t>1 + 5 + 0 + 1 + 6</t>
  </si>
  <si>
    <t>20031</t>
  </si>
  <si>
    <t>2 + 0 + 0 + 3 + 1</t>
  </si>
  <si>
    <t>22536</t>
  </si>
  <si>
    <t>2 + 2 + 5 + 3 + 6</t>
  </si>
  <si>
    <t>444 + 324 + 353 + 368 + 166 + 231 + 261 = 2147</t>
  </si>
  <si>
    <t>4  BASAMAKLI SAYI  19  SAYISINA TAM olarak bölünmektedir.  Kalan: 0</t>
  </si>
  <si>
    <t>3+8+0+6+4+2+7+6+4+8+3+0+0+5+3+3+2+4+4+4+1+5+0+1+6+2+0+0+3+1+2+2+5+3+6</t>
  </si>
  <si>
    <t>= 113 x 19 = 2147 = Genel Toplam</t>
  </si>
  <si>
    <t>3 + 2 + 3 + 4 + 5 + 0 + 2 = 19</t>
  </si>
  <si>
    <t>2  BASAMAKLI SAYI  19  SAYISINA TAM olarak bölünmektedir.  Kalan: 0</t>
  </si>
  <si>
    <t>444 324 353 368 166 231 261</t>
  </si>
  <si>
    <t>21  BASAMAKLI SAYI  7  SAYISINA TAM olarak bölünmektedir.  Kalan: 0</t>
  </si>
  <si>
    <t>4+4+4+3+2+4+3+5+3+3+6+8+1+6+6+2+3+1+2+6+1 = 77</t>
  </si>
  <si>
    <t>2  BASAMAKLI SAYI  7  SAYISINA TAM olarak bölünmektedir.  Kalan: 0</t>
  </si>
  <si>
    <t>38064 27648 30053 32444 15016 20031 22536</t>
  </si>
  <si>
    <t>35  BASAMAKLI SAYI  19  SAYISINA TAM olarak bölünmektedir.  Kalan: 0</t>
  </si>
  <si>
    <t>22536 20031 15016 32444 30053 27648 38064</t>
  </si>
  <si>
    <t>35  BASAMAKLI SAYI  7  SAYISINA TAM olarak bölünmektedir.  Kalan: 0</t>
  </si>
  <si>
    <t>≡ 7 (mod 19)</t>
  </si>
  <si>
    <t>35  BASAMAKLI SAYI  19  SAYISINA bölündüğünde  Kalan: 7</t>
  </si>
  <si>
    <t>40 1855 8 292</t>
  </si>
  <si>
    <t>10  BASAMAKLI SAYI  7  SAYISINA TAM olarak bölünmektedir.  Kalan: 0</t>
  </si>
  <si>
    <t>10  BASAMAKLI SAYI  19  SAYISINA TAM olarak bölünmektedir.  Kalan: 0</t>
  </si>
  <si>
    <t>10152</t>
  </si>
  <si>
    <t>1 + 0 + 1 + 5 + 2</t>
  </si>
  <si>
    <t>20135</t>
  </si>
  <si>
    <t>2 + 0 + 1 + 3 + 5</t>
  </si>
  <si>
    <t>65424</t>
  </si>
  <si>
    <t>6 + 5 + 4 + 2 + 4</t>
  </si>
  <si>
    <t>23628</t>
  </si>
  <si>
    <t>2 + 3 + 6 + 2 + 8</t>
  </si>
  <si>
    <t>89563</t>
  </si>
  <si>
    <t>8 + 9 + 5 + 6 + 3</t>
  </si>
  <si>
    <t>45187</t>
  </si>
  <si>
    <t>4 + 5 + 1 + 8 + 7</t>
  </si>
  <si>
    <t>65333</t>
  </si>
  <si>
    <t>6 + 5 + 3 + 3 + 3</t>
  </si>
  <si>
    <t>153 + 236 + 678 + 264 + 958 + 538 + 686 = 3513</t>
  </si>
  <si>
    <t>4  BASAMAKLI SAYI  19  SAYISINA tam olarak bölünmemektedir.  Kalan: 17</t>
  </si>
  <si>
    <t>17</t>
  </si>
  <si>
    <t>1+0+1+5+2+2+0+1+3+5+6+5+4+2+4+2+3+6+2+8+8+9+5+6+3+4+5+1+8+7+6+5+3+3+3</t>
  </si>
  <si>
    <t>= 138 x 19 = 3513 = Genel Toplam</t>
  </si>
  <si>
    <t>6 + 5 + 6 + 5 + 6 + 6 + 0 = 34</t>
  </si>
  <si>
    <t>2  BASAMAKLI SAYI  19  SAYISINA tam olarak bölünmemektedir.  Kalan: 15</t>
  </si>
  <si>
    <t>15</t>
  </si>
  <si>
    <t>153 236 678 264 958 538 686</t>
  </si>
  <si>
    <t>21  BASAMAKLI SAYI  7  SAYISINA bölündüğünde  Kalan: 2</t>
  </si>
  <si>
    <t>2</t>
  </si>
  <si>
    <t>1+5+3+2+3+6+6+7+8+2+6+4+9+5+8+5+3+8+6+8+6 = 111</t>
  </si>
  <si>
    <t>3  BASAMAKLI SAYI  7  SAYISINA tam olarak bölünmemektedir.  Kalan: 6</t>
  </si>
  <si>
    <t>6</t>
  </si>
  <si>
    <t>10152 20135 65424 23628 89563 45187 65333</t>
  </si>
  <si>
    <t>35  BASAMAKLI SAYI  19  SAYISINA tam olarak bölünmemektedir.  Kalan: 13</t>
  </si>
  <si>
    <t>13</t>
  </si>
  <si>
    <t>65333 45187 89563 23628 65424 20135 10152</t>
  </si>
  <si>
    <t>35  BASAMAKLI SAYI  7  SAYISINA tam olarak bölünmemektedir.  Kalan: 5</t>
  </si>
  <si>
    <t>5</t>
  </si>
  <si>
    <t>40 3191 8 322</t>
  </si>
  <si>
    <t>10  BASAMAKLI SAYI  7  SAYISINA tam olarak bölünmemektedir.  Kalan: 5</t>
  </si>
  <si>
    <t>10  BASAMAKLI SAYI  19  SAYISINA tam olarak bölünmemektedir.  Kalan: 9</t>
  </si>
  <si>
    <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</si>
</sst>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0%"/>
    <numFmt numFmtId="165" formatCode="_-* #,##0_-;\-* #,##0_-;_-* &quot;-&quot;??_-;_-@_-"/>
  </numFmts>
  <fonts count="75" x14ac:knownFonts="1">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FF0000"/>
      <name val="Calibri"/>
      <family val="2"/>
      <charset val="162"/>
      <scheme val="minor"/>
    </font>
    <font>
      <b/>
      <sz val="11"/>
      <color theme="1"/>
      <name val="Calibri"/>
      <family val="2"/>
      <charset val="162"/>
      <scheme val="minor"/>
    </font>
    <font>
      <b/>
      <sz val="7"/>
      <color theme="1"/>
      <name val="Arial"/>
      <family val="2"/>
      <charset val="162"/>
    </font>
    <font>
      <b/>
      <sz val="10"/>
      <color theme="1"/>
      <name val="Arial"/>
      <family val="2"/>
      <charset val="162"/>
    </font>
    <font>
      <b/>
      <sz val="10"/>
      <color theme="1"/>
      <name val="Calibri"/>
      <family val="2"/>
      <charset val="162"/>
    </font>
    <font>
      <sz val="18"/>
      <color theme="1"/>
      <name val="Calibri"/>
      <family val="2"/>
      <charset val="162"/>
      <scheme val="minor"/>
    </font>
    <font>
      <b/>
      <sz val="16"/>
      <color rgb="FFFF0000"/>
      <name val="Calibri"/>
      <family val="2"/>
      <charset val="162"/>
      <scheme val="minor"/>
    </font>
    <font>
      <sz val="11"/>
      <color theme="0" tint="-0.34998626667073579"/>
      <name val="Calibri"/>
      <family val="2"/>
      <charset val="162"/>
      <scheme val="minor"/>
    </font>
    <font>
      <b/>
      <sz val="11"/>
      <color rgb="FFFF0000"/>
      <name val="Calibri"/>
      <family val="2"/>
      <charset val="162"/>
      <scheme val="minor"/>
    </font>
    <font>
      <b/>
      <sz val="11"/>
      <name val="Calibri"/>
      <family val="2"/>
      <charset val="162"/>
      <scheme val="minor"/>
    </font>
    <font>
      <sz val="14"/>
      <color theme="1"/>
      <name val="Calibri"/>
      <family val="2"/>
      <charset val="162"/>
      <scheme val="minor"/>
    </font>
    <font>
      <sz val="10"/>
      <color theme="1"/>
      <name val="Calibri"/>
      <family val="2"/>
      <charset val="162"/>
      <scheme val="minor"/>
    </font>
    <font>
      <b/>
      <sz val="16"/>
      <color theme="1"/>
      <name val="Calibri"/>
      <family val="2"/>
      <charset val="162"/>
      <scheme val="minor"/>
    </font>
    <font>
      <b/>
      <sz val="18"/>
      <color theme="1"/>
      <name val="Calibri"/>
      <family val="2"/>
      <charset val="162"/>
      <scheme val="minor"/>
    </font>
    <font>
      <b/>
      <sz val="20"/>
      <color theme="1"/>
      <name val="Calibri"/>
      <family val="2"/>
      <charset val="162"/>
      <scheme val="minor"/>
    </font>
    <font>
      <b/>
      <sz val="22"/>
      <color theme="4" tint="-0.249977111117893"/>
      <name val="Calibri"/>
      <family val="2"/>
      <charset val="162"/>
      <scheme val="minor"/>
    </font>
    <font>
      <b/>
      <sz val="18"/>
      <color theme="0"/>
      <name val="Calibri"/>
      <family val="2"/>
      <charset val="162"/>
      <scheme val="minor"/>
    </font>
    <font>
      <sz val="11"/>
      <color rgb="FF2F5496"/>
      <name val="Calibri"/>
      <family val="2"/>
      <charset val="162"/>
    </font>
    <font>
      <sz val="11"/>
      <color rgb="FFC45911"/>
      <name val="Calibri"/>
      <family val="2"/>
      <charset val="162"/>
    </font>
    <font>
      <sz val="11"/>
      <color rgb="FF000000"/>
      <name val="Calibri"/>
      <family val="2"/>
      <charset val="162"/>
    </font>
    <font>
      <sz val="12"/>
      <color theme="1"/>
      <name val="Calibri"/>
      <family val="2"/>
      <charset val="162"/>
      <scheme val="minor"/>
    </font>
    <font>
      <b/>
      <sz val="18"/>
      <color rgb="FFFF0000"/>
      <name val="Calibri"/>
      <family val="2"/>
      <charset val="162"/>
    </font>
    <font>
      <b/>
      <sz val="14"/>
      <color theme="1"/>
      <name val="Times New Roman"/>
      <family val="1"/>
      <charset val="162"/>
    </font>
    <font>
      <sz val="11"/>
      <color rgb="FFFF0000"/>
      <name val="Calibri"/>
      <family val="2"/>
      <charset val="162"/>
    </font>
    <font>
      <sz val="11"/>
      <color theme="4" tint="-0.249977111117893"/>
      <name val="Calibri"/>
      <family val="2"/>
      <charset val="162"/>
      <scheme val="minor"/>
    </font>
    <font>
      <sz val="11"/>
      <color theme="5" tint="-0.249977111117893"/>
      <name val="Calibri"/>
      <family val="2"/>
      <charset val="162"/>
      <scheme val="minor"/>
    </font>
    <font>
      <sz val="9"/>
      <color theme="4" tint="-0.249977111117893"/>
      <name val="Calibri"/>
      <family val="2"/>
      <charset val="162"/>
      <scheme val="minor"/>
    </font>
    <font>
      <sz val="9"/>
      <color theme="5" tint="-0.249977111117893"/>
      <name val="Calibri"/>
      <family val="2"/>
      <charset val="162"/>
      <scheme val="minor"/>
    </font>
    <font>
      <sz val="9"/>
      <color theme="1"/>
      <name val="Calibri"/>
      <family val="2"/>
      <charset val="162"/>
      <scheme val="minor"/>
    </font>
    <font>
      <sz val="14"/>
      <color theme="4" tint="-0.249977111117893"/>
      <name val="Calibri"/>
      <family val="2"/>
      <charset val="162"/>
      <scheme val="minor"/>
    </font>
    <font>
      <b/>
      <sz val="16"/>
      <color theme="4" tint="-0.249977111117893"/>
      <name val="Calibri"/>
      <family val="2"/>
      <charset val="162"/>
      <scheme val="minor"/>
    </font>
    <font>
      <b/>
      <sz val="16"/>
      <color theme="5" tint="-0.249977111117893"/>
      <name val="Calibri"/>
      <family val="2"/>
      <charset val="162"/>
      <scheme val="minor"/>
    </font>
    <font>
      <b/>
      <sz val="16"/>
      <name val="Calibri"/>
      <family val="2"/>
      <charset val="162"/>
      <scheme val="minor"/>
    </font>
    <font>
      <sz val="13"/>
      <color rgb="FF2F5496"/>
      <name val="Calibri"/>
      <family val="2"/>
      <charset val="162"/>
      <scheme val="minor"/>
    </font>
    <font>
      <sz val="13"/>
      <color rgb="FFC45911"/>
      <name val="Calibri"/>
      <family val="2"/>
      <charset val="162"/>
      <scheme val="minor"/>
    </font>
    <font>
      <sz val="13"/>
      <color theme="1"/>
      <name val="Calibri"/>
      <family val="2"/>
      <charset val="162"/>
      <scheme val="minor"/>
    </font>
    <font>
      <sz val="11"/>
      <color rgb="FF2F5496"/>
      <name val="Calibri"/>
      <family val="2"/>
      <charset val="162"/>
      <scheme val="minor"/>
    </font>
    <font>
      <sz val="11"/>
      <color rgb="FFC45911"/>
      <name val="Calibri"/>
      <family val="2"/>
      <charset val="162"/>
      <scheme val="minor"/>
    </font>
    <font>
      <sz val="20"/>
      <color theme="1"/>
      <name val="Calibri"/>
      <family val="2"/>
      <charset val="162"/>
      <scheme val="minor"/>
    </font>
    <font>
      <sz val="11"/>
      <color theme="4" tint="-0.249977111117893"/>
      <name val="Calibri"/>
      <family val="2"/>
      <charset val="162"/>
    </font>
    <font>
      <b/>
      <sz val="9"/>
      <color theme="1"/>
      <name val="Arial"/>
      <family val="2"/>
      <charset val="162"/>
    </font>
    <font>
      <b/>
      <sz val="14"/>
      <name val="Calibri"/>
      <family val="2"/>
      <charset val="162"/>
      <scheme val="minor"/>
    </font>
    <font>
      <b/>
      <sz val="12"/>
      <color theme="1"/>
      <name val="Calibri"/>
      <family val="2"/>
      <charset val="162"/>
      <scheme val="minor"/>
    </font>
    <font>
      <b/>
      <sz val="14"/>
      <color rgb="FFFF0000"/>
      <name val="Calibri"/>
      <family val="2"/>
      <charset val="162"/>
    </font>
    <font>
      <b/>
      <sz val="9"/>
      <color theme="1"/>
      <name val="Calibri"/>
      <family val="2"/>
      <charset val="162"/>
      <scheme val="minor"/>
    </font>
    <font>
      <sz val="16"/>
      <color theme="1"/>
      <name val="Calibri"/>
      <family val="2"/>
      <charset val="162"/>
      <scheme val="minor"/>
    </font>
    <font>
      <b/>
      <sz val="8"/>
      <color theme="1"/>
      <name val="Calibri"/>
      <family val="2"/>
      <charset val="162"/>
      <scheme val="minor"/>
    </font>
    <font>
      <sz val="14"/>
      <name val="Calibri"/>
      <family val="2"/>
      <charset val="162"/>
      <scheme val="minor"/>
    </font>
    <font>
      <sz val="13"/>
      <name val="Calibri"/>
      <family val="2"/>
      <charset val="162"/>
      <scheme val="minor"/>
    </font>
    <font>
      <sz val="13"/>
      <color theme="5" tint="-0.249977111117893"/>
      <name val="Calibri"/>
      <family val="2"/>
      <charset val="162"/>
      <scheme val="minor"/>
    </font>
    <font>
      <b/>
      <sz val="22"/>
      <color theme="1"/>
      <name val="Calibri"/>
      <family val="2"/>
      <charset val="162"/>
      <scheme val="minor"/>
    </font>
    <font>
      <b/>
      <sz val="14"/>
      <color theme="1"/>
      <name val="Calibri"/>
      <family val="2"/>
      <charset val="162"/>
      <scheme val="minor"/>
    </font>
    <font>
      <b/>
      <sz val="10"/>
      <color theme="1"/>
      <name val="Calibri"/>
      <family val="2"/>
      <charset val="162"/>
      <scheme val="minor"/>
    </font>
    <font>
      <b/>
      <sz val="14"/>
      <color theme="0"/>
      <name val="Calibri"/>
      <family val="2"/>
      <charset val="162"/>
    </font>
    <font>
      <b/>
      <sz val="20"/>
      <name val="Calibri"/>
      <family val="2"/>
      <charset val="162"/>
      <scheme val="minor"/>
    </font>
    <font>
      <b/>
      <sz val="22"/>
      <color theme="0"/>
      <name val="Calibri"/>
      <family val="2"/>
      <charset val="162"/>
      <scheme val="minor"/>
    </font>
    <font>
      <b/>
      <sz val="36"/>
      <color theme="1"/>
      <name val="Calibri"/>
      <family val="2"/>
      <charset val="162"/>
      <scheme val="minor"/>
    </font>
    <font>
      <b/>
      <sz val="18"/>
      <name val="Calibri"/>
      <family val="2"/>
      <charset val="162"/>
    </font>
    <font>
      <sz val="8"/>
      <name val="Calibri"/>
      <family val="2"/>
      <charset val="162"/>
      <scheme val="minor"/>
    </font>
    <font>
      <b/>
      <sz val="11"/>
      <color theme="1"/>
      <name val="Arial"/>
      <family val="2"/>
      <charset val="162"/>
    </font>
    <font>
      <b/>
      <sz val="16"/>
      <color theme="1"/>
      <name val="Arial"/>
      <family val="2"/>
      <charset val="162"/>
    </font>
    <font>
      <b/>
      <sz val="10"/>
      <color theme="8" tint="-0.249977111117893"/>
      <name val="Calibri"/>
      <family val="2"/>
      <charset val="162"/>
      <scheme val="minor"/>
    </font>
    <font>
      <b/>
      <sz val="17"/>
      <color rgb="FF2F5496"/>
      <name val="Calibri"/>
      <family val="2"/>
      <charset val="162"/>
      <scheme val="minor"/>
    </font>
    <font>
      <b/>
      <sz val="17"/>
      <color theme="5" tint="-0.249977111117893"/>
      <name val="Calibri"/>
      <family val="2"/>
      <charset val="162"/>
      <scheme val="minor"/>
    </font>
    <font>
      <b/>
      <sz val="17"/>
      <name val="Calibri"/>
      <family val="2"/>
      <charset val="162"/>
      <scheme val="minor"/>
    </font>
    <font>
      <b/>
      <sz val="17"/>
      <color theme="4" tint="-0.249977111117893"/>
      <name val="Calibri"/>
      <family val="2"/>
      <charset val="162"/>
      <scheme val="minor"/>
    </font>
    <font>
      <b/>
      <sz val="16"/>
      <color rgb="FF2F5496"/>
      <name val="Calibri"/>
      <family val="2"/>
      <charset val="162"/>
      <scheme val="minor"/>
    </font>
    <font>
      <b/>
      <sz val="72"/>
      <name val="Calibri"/>
      <family val="2"/>
      <charset val="162"/>
    </font>
    <font>
      <b/>
      <sz val="72"/>
      <color theme="4" tint="-0.249977111117893"/>
      <name val="Calibri"/>
      <family val="2"/>
      <charset val="162"/>
    </font>
    <font>
      <b/>
      <sz val="72"/>
      <color theme="5" tint="-0.249977111117893"/>
      <name val="Calibri"/>
      <family val="2"/>
      <charset val="162"/>
    </font>
    <font>
      <b/>
      <sz val="24"/>
      <color theme="1"/>
      <name val="Calibri"/>
      <family val="2"/>
      <charset val="162"/>
      <scheme val="minor"/>
    </font>
    <font>
      <b/>
      <sz val="26"/>
      <color theme="1"/>
      <name val="Calibri"/>
      <family val="2"/>
      <charset val="162"/>
      <scheme val="minor"/>
    </font>
  </fonts>
  <fills count="11">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99FF"/>
        <bgColor indexed="64"/>
      </patternFill>
    </fill>
    <fill>
      <patternFill patternType="solid">
        <fgColor rgb="FF002060"/>
        <bgColor indexed="64"/>
      </patternFill>
    </fill>
    <fill>
      <patternFill patternType="solid">
        <fgColor theme="5" tint="0.59999389629810485"/>
        <bgColor indexed="64"/>
      </patternFill>
    </fill>
    <fill>
      <patternFill patternType="solid">
        <fgColor rgb="FFFFC000"/>
        <bgColor indexed="64"/>
      </patternFill>
    </fill>
  </fills>
  <borders count="7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hair">
        <color indexed="64"/>
      </top>
      <bottom/>
      <diagonal/>
    </border>
    <border>
      <left style="hair">
        <color indexed="64"/>
      </left>
      <right style="medium">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74">
    <xf numFmtId="0" fontId="0" fillId="0" borderId="0" xfId="0"/>
    <xf numFmtId="0" fontId="0" fillId="0" borderId="0" xfId="0" applyAlignment="1">
      <alignment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0" fillId="0" borderId="0" xfId="0" applyAlignment="1">
      <alignment horizontal="center"/>
    </xf>
    <xf numFmtId="164" fontId="0" fillId="0" borderId="0" xfId="1" applyNumberFormat="1" applyFont="1"/>
    <xf numFmtId="0" fontId="0" fillId="3" borderId="4" xfId="0" applyFill="1" applyBorder="1" applyAlignment="1">
      <alignment horizontal="center"/>
    </xf>
    <xf numFmtId="0" fontId="9" fillId="3" borderId="4" xfId="0" applyFont="1" applyFill="1" applyBorder="1" applyAlignment="1">
      <alignment horizontal="center"/>
    </xf>
    <xf numFmtId="0" fontId="8" fillId="0" borderId="6" xfId="0" applyFont="1" applyBorder="1" applyAlignment="1">
      <alignment horizontal="center"/>
    </xf>
    <xf numFmtId="0" fontId="0" fillId="0" borderId="6" xfId="0" applyBorder="1" applyAlignment="1">
      <alignment horizontal="center"/>
    </xf>
    <xf numFmtId="0" fontId="0" fillId="0" borderId="6" xfId="0" applyNumberFormat="1" applyBorder="1" applyAlignment="1">
      <alignment horizontal="center"/>
    </xf>
    <xf numFmtId="0" fontId="8" fillId="0" borderId="9" xfId="0" applyFont="1" applyBorder="1" applyAlignment="1">
      <alignment horizontal="center"/>
    </xf>
    <xf numFmtId="0" fontId="0" fillId="0" borderId="9" xfId="0" applyBorder="1" applyAlignment="1">
      <alignment horizontal="center"/>
    </xf>
    <xf numFmtId="0" fontId="0" fillId="0" borderId="9" xfId="0" applyNumberFormat="1" applyBorder="1" applyAlignment="1">
      <alignment horizontal="center"/>
    </xf>
    <xf numFmtId="0" fontId="8" fillId="0" borderId="12" xfId="0" applyFont="1" applyBorder="1" applyAlignment="1">
      <alignment horizontal="center"/>
    </xf>
    <xf numFmtId="0" fontId="0" fillId="0" borderId="12" xfId="0" applyBorder="1" applyAlignment="1">
      <alignment horizontal="center"/>
    </xf>
    <xf numFmtId="0" fontId="0" fillId="0" borderId="12" xfId="0" applyNumberFormat="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4" xfId="0" applyBorder="1"/>
    <xf numFmtId="0" fontId="0" fillId="0" borderId="15" xfId="0" applyBorder="1"/>
    <xf numFmtId="0" fontId="0" fillId="0" borderId="16" xfId="0" applyBorder="1"/>
    <xf numFmtId="0" fontId="10" fillId="3" borderId="2" xfId="0" applyFont="1" applyFill="1" applyBorder="1" applyAlignment="1">
      <alignment horizontal="center"/>
    </xf>
    <xf numFmtId="0" fontId="10" fillId="3" borderId="14" xfId="0" applyFont="1" applyFill="1"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0" fontId="11" fillId="3" borderId="1" xfId="0" applyFont="1" applyFill="1" applyBorder="1" applyAlignment="1">
      <alignment horizontal="center"/>
    </xf>
    <xf numFmtId="0" fontId="12" fillId="3" borderId="1" xfId="0" applyFont="1" applyFill="1" applyBorder="1" applyAlignment="1">
      <alignment horizontal="center"/>
    </xf>
    <xf numFmtId="0" fontId="12" fillId="3" borderId="3" xfId="0" applyFont="1" applyFill="1" applyBorder="1" applyAlignment="1">
      <alignment horizontal="center"/>
    </xf>
    <xf numFmtId="0" fontId="3" fillId="4" borderId="5" xfId="0" applyNumberFormat="1" applyFont="1" applyFill="1" applyBorder="1" applyAlignment="1" applyProtection="1">
      <alignment horizontal="center"/>
      <protection locked="0"/>
    </xf>
    <xf numFmtId="0" fontId="3" fillId="4" borderId="8" xfId="0" applyNumberFormat="1" applyFont="1" applyFill="1" applyBorder="1" applyAlignment="1" applyProtection="1">
      <alignment horizontal="center"/>
      <protection locked="0"/>
    </xf>
    <xf numFmtId="0" fontId="3" fillId="4" borderId="11" xfId="0" applyNumberFormat="1" applyFont="1" applyFill="1" applyBorder="1" applyAlignment="1" applyProtection="1">
      <alignment horizontal="center"/>
      <protection locked="0"/>
    </xf>
    <xf numFmtId="0" fontId="3" fillId="4" borderId="14" xfId="0" applyNumberFormat="1" applyFont="1" applyFill="1" applyBorder="1" applyAlignment="1" applyProtection="1">
      <alignment horizontal="center"/>
      <protection locked="0"/>
    </xf>
    <xf numFmtId="0" fontId="3" fillId="4" borderId="15" xfId="0" applyNumberFormat="1" applyFont="1" applyFill="1" applyBorder="1" applyAlignment="1" applyProtection="1">
      <alignment horizontal="center"/>
      <protection locked="0"/>
    </xf>
    <xf numFmtId="0" fontId="3" fillId="4" borderId="16" xfId="0" applyNumberFormat="1" applyFont="1" applyFill="1" applyBorder="1" applyAlignment="1" applyProtection="1">
      <alignment horizontal="center"/>
      <protection locked="0"/>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14" fillId="0" borderId="2" xfId="0" applyFont="1" applyBorder="1" applyAlignment="1">
      <alignment horizontal="center"/>
    </xf>
    <xf numFmtId="0" fontId="17" fillId="0" borderId="2" xfId="0" applyFont="1" applyBorder="1" applyAlignment="1">
      <alignment horizontal="center"/>
    </xf>
    <xf numFmtId="0" fontId="18" fillId="0" borderId="0" xfId="0" applyFont="1" applyAlignment="1">
      <alignment horizontal="center"/>
    </xf>
    <xf numFmtId="0" fontId="16" fillId="0" borderId="0" xfId="0" applyFont="1" applyBorder="1" applyAlignment="1"/>
    <xf numFmtId="0" fontId="16" fillId="0" borderId="0" xfId="0" applyFont="1" applyBorder="1" applyAlignment="1">
      <alignment horizontal="center"/>
    </xf>
    <xf numFmtId="0" fontId="4" fillId="0" borderId="0" xfId="0" applyFont="1" applyAlignment="1">
      <alignment vertical="center"/>
    </xf>
    <xf numFmtId="0" fontId="19" fillId="0" borderId="0" xfId="0" applyFont="1" applyBorder="1" applyAlignment="1">
      <alignment horizontal="center"/>
    </xf>
    <xf numFmtId="0" fontId="13" fillId="0" borderId="0" xfId="0" applyFont="1"/>
    <xf numFmtId="0" fontId="13" fillId="0" borderId="0" xfId="0" applyFont="1" applyAlignment="1">
      <alignment horizontal="center"/>
    </xf>
    <xf numFmtId="0" fontId="2" fillId="0" borderId="0"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2" fillId="3" borderId="4" xfId="0" applyFont="1" applyFill="1" applyBorder="1" applyAlignment="1">
      <alignment horizontal="center"/>
    </xf>
    <xf numFmtId="0" fontId="0" fillId="0" borderId="16" xfId="0" applyBorder="1" applyAlignment="1">
      <alignment horizontal="center"/>
    </xf>
    <xf numFmtId="0" fontId="0" fillId="0" borderId="0" xfId="0" applyAlignment="1">
      <alignment horizontal="right"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5" fillId="0" borderId="0" xfId="0" applyFont="1" applyAlignment="1">
      <alignment horizontal="center" vertical="center"/>
    </xf>
    <xf numFmtId="0" fontId="11" fillId="0" borderId="0" xfId="0" applyFont="1" applyFill="1" applyAlignment="1">
      <alignment horizontal="center" vertical="center"/>
    </xf>
    <xf numFmtId="0" fontId="0" fillId="2" borderId="0" xfId="0" applyFill="1" applyAlignment="1">
      <alignment horizontal="center"/>
    </xf>
    <xf numFmtId="0" fontId="11" fillId="0" borderId="0" xfId="0" applyFont="1" applyFill="1" applyAlignment="1">
      <alignment horizontal="left" vertical="center"/>
    </xf>
    <xf numFmtId="0" fontId="0" fillId="0" borderId="0" xfId="0" applyAlignment="1">
      <alignment horizontal="center" vertical="center"/>
    </xf>
    <xf numFmtId="0" fontId="29" fillId="0" borderId="0" xfId="0" applyFont="1" applyAlignment="1">
      <alignment horizontal="left" vertical="center" wrapText="1"/>
    </xf>
    <xf numFmtId="0" fontId="30" fillId="0" borderId="0" xfId="0" applyFont="1" applyAlignment="1">
      <alignment horizontal="left" vertical="center" wrapText="1"/>
    </xf>
    <xf numFmtId="0" fontId="31" fillId="0" borderId="0" xfId="0" applyFont="1" applyAlignment="1">
      <alignment horizontal="left" vertical="center" wrapText="1"/>
    </xf>
    <xf numFmtId="0" fontId="0" fillId="0" borderId="19" xfId="0" applyBorder="1" applyAlignment="1">
      <alignment horizontal="left" vertical="center"/>
    </xf>
    <xf numFmtId="0" fontId="14" fillId="2" borderId="27" xfId="0" applyFont="1" applyFill="1" applyBorder="1" applyAlignment="1">
      <alignment horizontal="center" vertical="center"/>
    </xf>
    <xf numFmtId="0" fontId="13" fillId="0" borderId="25" xfId="0" applyFont="1" applyBorder="1" applyAlignment="1">
      <alignment horizontal="center" vertical="center"/>
    </xf>
    <xf numFmtId="0" fontId="32" fillId="0" borderId="25" xfId="0" applyFont="1" applyBorder="1" applyAlignment="1">
      <alignment horizontal="center" vertical="center"/>
    </xf>
    <xf numFmtId="0" fontId="33" fillId="0" borderId="25" xfId="0" applyFont="1" applyBorder="1" applyAlignment="1">
      <alignment horizontal="center" vertical="center"/>
    </xf>
    <xf numFmtId="0" fontId="34" fillId="0" borderId="25" xfId="0" applyFont="1" applyBorder="1" applyAlignment="1">
      <alignment horizontal="center" vertical="center"/>
    </xf>
    <xf numFmtId="0" fontId="15" fillId="0" borderId="25" xfId="0" applyFont="1" applyBorder="1" applyAlignment="1">
      <alignment horizontal="center" vertical="center"/>
    </xf>
    <xf numFmtId="0" fontId="33" fillId="0" borderId="26" xfId="0" applyFont="1" applyBorder="1" applyAlignment="1">
      <alignment horizontal="center" vertical="center"/>
    </xf>
    <xf numFmtId="0" fontId="35" fillId="0" borderId="25" xfId="0" applyFont="1" applyBorder="1" applyAlignment="1">
      <alignment horizontal="center" vertical="center"/>
    </xf>
    <xf numFmtId="0" fontId="6" fillId="2" borderId="4"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0" xfId="0" applyAlignment="1">
      <alignment vertical="center"/>
    </xf>
    <xf numFmtId="0" fontId="17" fillId="0" borderId="2" xfId="0" applyFont="1" applyBorder="1" applyAlignment="1">
      <alignment horizontal="center" vertical="center"/>
    </xf>
    <xf numFmtId="0" fontId="18" fillId="0" borderId="0" xfId="0" applyFont="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4" fillId="0" borderId="0" xfId="0" applyFont="1" applyAlignment="1">
      <alignment vertical="center" wrapText="1"/>
    </xf>
    <xf numFmtId="0" fontId="2" fillId="0" borderId="0" xfId="0" applyFont="1" applyAlignment="1">
      <alignment horizontal="center" vertical="center" wrapText="1"/>
    </xf>
    <xf numFmtId="0" fontId="43" fillId="5" borderId="28" xfId="0" applyFont="1" applyFill="1" applyBorder="1" applyAlignment="1">
      <alignment horizontal="center" vertical="center" wrapText="1"/>
    </xf>
    <xf numFmtId="0" fontId="43" fillId="5" borderId="4" xfId="0" applyFont="1" applyFill="1" applyBorder="1" applyAlignment="1">
      <alignment horizontal="center" vertical="center" wrapText="1"/>
    </xf>
    <xf numFmtId="0" fontId="44" fillId="0" borderId="29" xfId="0" applyFont="1" applyBorder="1" applyAlignment="1">
      <alignment horizontal="center" vertical="center"/>
    </xf>
    <xf numFmtId="0" fontId="0" fillId="3" borderId="15" xfId="0" applyFill="1" applyBorder="1" applyAlignment="1">
      <alignment horizontal="center" vertical="center"/>
    </xf>
    <xf numFmtId="0" fontId="0" fillId="3" borderId="28" xfId="0" applyFill="1" applyBorder="1" applyAlignment="1">
      <alignment horizontal="center" vertical="center"/>
    </xf>
    <xf numFmtId="0" fontId="43" fillId="5" borderId="30" xfId="0" applyFont="1" applyFill="1" applyBorder="1" applyAlignment="1">
      <alignment horizontal="center" vertical="center" wrapText="1"/>
    </xf>
    <xf numFmtId="0" fontId="0" fillId="0" borderId="31" xfId="0" applyBorder="1" applyAlignment="1">
      <alignment vertical="center"/>
    </xf>
    <xf numFmtId="0" fontId="8" fillId="0" borderId="32" xfId="0" applyFont="1" applyBorder="1" applyAlignment="1">
      <alignment horizontal="center" vertical="center"/>
    </xf>
    <xf numFmtId="0" fontId="0" fillId="0" borderId="29" xfId="0" applyBorder="1" applyAlignment="1">
      <alignment vertical="center"/>
    </xf>
    <xf numFmtId="0" fontId="8" fillId="0" borderId="34" xfId="0" applyFont="1" applyBorder="1" applyAlignment="1">
      <alignment horizontal="center" vertical="center"/>
    </xf>
    <xf numFmtId="0" fontId="0" fillId="0" borderId="35" xfId="0" applyBorder="1" applyAlignment="1">
      <alignment vertical="center"/>
    </xf>
    <xf numFmtId="0" fontId="8" fillId="0" borderId="36" xfId="0" applyFont="1" applyBorder="1" applyAlignment="1">
      <alignment horizontal="center" vertical="center"/>
    </xf>
    <xf numFmtId="0" fontId="12" fillId="4" borderId="33" xfId="0" applyFont="1" applyFill="1" applyBorder="1" applyAlignment="1">
      <alignment horizontal="center" vertical="center"/>
    </xf>
    <xf numFmtId="0" fontId="3" fillId="0" borderId="32" xfId="0" applyFont="1" applyBorder="1" applyAlignment="1">
      <alignment horizontal="center" vertical="center"/>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8" fillId="0" borderId="0" xfId="0" applyFont="1"/>
    <xf numFmtId="0" fontId="50" fillId="4" borderId="37" xfId="0" applyFont="1" applyFill="1" applyBorder="1" applyAlignment="1" applyProtection="1">
      <alignment horizontal="center" vertical="center"/>
    </xf>
    <xf numFmtId="0" fontId="50" fillId="4" borderId="38" xfId="0" applyFont="1" applyFill="1" applyBorder="1" applyAlignment="1" applyProtection="1">
      <alignment horizontal="center" vertical="center"/>
    </xf>
    <xf numFmtId="0" fontId="50" fillId="4" borderId="39" xfId="0" applyFont="1" applyFill="1" applyBorder="1" applyAlignment="1" applyProtection="1">
      <alignment horizontal="center" vertical="center"/>
    </xf>
    <xf numFmtId="0" fontId="23" fillId="2" borderId="4" xfId="0" applyFont="1" applyFill="1" applyBorder="1" applyAlignment="1">
      <alignment horizontal="center" vertical="center"/>
    </xf>
    <xf numFmtId="49" fontId="3" fillId="0" borderId="26" xfId="0" applyNumberFormat="1" applyFont="1" applyBorder="1" applyAlignment="1">
      <alignment vertical="center"/>
    </xf>
    <xf numFmtId="49" fontId="27" fillId="0" borderId="25" xfId="0" applyNumberFormat="1" applyFont="1" applyBorder="1" applyAlignment="1">
      <alignment vertical="center"/>
    </xf>
    <xf numFmtId="49" fontId="3" fillId="0" borderId="25" xfId="0" applyNumberFormat="1" applyFont="1" applyBorder="1" applyAlignment="1">
      <alignment vertical="center"/>
    </xf>
    <xf numFmtId="49" fontId="28" fillId="0" borderId="25" xfId="0" applyNumberFormat="1" applyFont="1" applyBorder="1" applyAlignment="1">
      <alignment vertical="center"/>
    </xf>
    <xf numFmtId="49" fontId="0" fillId="0" borderId="25" xfId="0" applyNumberFormat="1" applyBorder="1" applyAlignment="1">
      <alignment vertical="center"/>
    </xf>
    <xf numFmtId="0" fontId="6" fillId="2" borderId="1" xfId="0" applyFont="1" applyFill="1" applyBorder="1" applyAlignment="1">
      <alignment horizontal="center" vertical="center" wrapText="1"/>
    </xf>
    <xf numFmtId="0" fontId="14" fillId="0" borderId="0" xfId="0" applyFont="1" applyBorder="1" applyAlignment="1">
      <alignment horizontal="center" vertical="center"/>
    </xf>
    <xf numFmtId="0" fontId="54" fillId="0" borderId="40" xfId="0" applyFont="1" applyBorder="1" applyAlignment="1">
      <alignment horizontal="center" vertical="center"/>
    </xf>
    <xf numFmtId="0" fontId="46" fillId="0" borderId="42" xfId="0" applyFont="1" applyBorder="1" applyAlignment="1">
      <alignment vertical="center" wrapText="1"/>
    </xf>
    <xf numFmtId="0" fontId="46" fillId="0" borderId="44" xfId="0" applyFont="1" applyBorder="1" applyAlignment="1">
      <alignment vertical="center" wrapText="1"/>
    </xf>
    <xf numFmtId="0" fontId="46" fillId="0" borderId="45" xfId="0" applyFont="1" applyBorder="1" applyAlignment="1">
      <alignment vertical="center" wrapText="1"/>
    </xf>
    <xf numFmtId="0" fontId="46" fillId="0" borderId="51" xfId="0" applyFont="1" applyBorder="1" applyAlignment="1">
      <alignment vertical="center" wrapText="1"/>
    </xf>
    <xf numFmtId="0" fontId="46" fillId="0" borderId="27" xfId="0" applyFont="1" applyBorder="1" applyAlignment="1">
      <alignment vertical="center" wrapText="1"/>
    </xf>
    <xf numFmtId="0" fontId="17" fillId="0" borderId="0" xfId="0" applyFont="1" applyBorder="1" applyAlignment="1">
      <alignment vertical="center"/>
    </xf>
    <xf numFmtId="0" fontId="54" fillId="0" borderId="4" xfId="0" applyFont="1" applyBorder="1" applyAlignment="1">
      <alignment horizontal="center" vertical="center"/>
    </xf>
    <xf numFmtId="0" fontId="4" fillId="3" borderId="3" xfId="0" applyFont="1" applyFill="1" applyBorder="1" applyAlignment="1">
      <alignment horizontal="center" vertical="center" wrapText="1"/>
    </xf>
    <xf numFmtId="0" fontId="54" fillId="0" borderId="22" xfId="0" quotePrefix="1" applyFont="1" applyBorder="1" applyAlignment="1">
      <alignment horizontal="center" vertical="center"/>
    </xf>
    <xf numFmtId="0" fontId="54" fillId="0" borderId="20" xfId="0" quotePrefix="1" applyFont="1" applyBorder="1" applyAlignment="1">
      <alignment horizontal="center" vertical="center"/>
    </xf>
    <xf numFmtId="0" fontId="55" fillId="0" borderId="55" xfId="0" applyFont="1" applyBorder="1" applyAlignment="1">
      <alignment horizontal="left" vertical="center" wrapText="1"/>
    </xf>
    <xf numFmtId="0" fontId="55" fillId="0" borderId="52" xfId="0" applyFont="1" applyBorder="1" applyAlignment="1">
      <alignment horizontal="left" vertical="center" wrapText="1"/>
    </xf>
    <xf numFmtId="0" fontId="55" fillId="0" borderId="48" xfId="0" applyFont="1" applyBorder="1" applyAlignment="1">
      <alignment horizontal="left" vertical="center"/>
    </xf>
    <xf numFmtId="0" fontId="0" fillId="0" borderId="21" xfId="0" applyBorder="1" applyAlignment="1">
      <alignment horizontal="center" vertical="center"/>
    </xf>
    <xf numFmtId="165" fontId="0" fillId="0" borderId="0" xfId="2" applyNumberFormat="1" applyFont="1" applyAlignment="1">
      <alignment horizontal="center" vertical="center"/>
    </xf>
    <xf numFmtId="0" fontId="57" fillId="7" borderId="1" xfId="0" applyFont="1" applyFill="1" applyBorder="1" applyAlignment="1">
      <alignment horizontal="center" vertical="center"/>
    </xf>
    <xf numFmtId="0" fontId="57" fillId="7" borderId="4" xfId="0" applyFont="1" applyFill="1" applyBorder="1" applyAlignment="1">
      <alignment horizontal="center" vertical="center"/>
    </xf>
    <xf numFmtId="0" fontId="14" fillId="0" borderId="19" xfId="0" applyFont="1" applyBorder="1" applyAlignment="1">
      <alignment horizontal="center" vertical="center"/>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35" fillId="2" borderId="1" xfId="0" applyFont="1" applyFill="1" applyBorder="1" applyAlignment="1">
      <alignment horizontal="center" vertical="center"/>
    </xf>
    <xf numFmtId="0" fontId="35" fillId="2" borderId="4" xfId="0" applyFont="1" applyFill="1" applyBorder="1" applyAlignment="1">
      <alignment horizontal="center" vertical="center"/>
    </xf>
    <xf numFmtId="0" fontId="12" fillId="2" borderId="1" xfId="0" applyFont="1" applyFill="1" applyBorder="1" applyAlignment="1">
      <alignment horizontal="center" vertical="center"/>
    </xf>
    <xf numFmtId="0" fontId="58" fillId="8" borderId="4" xfId="0" applyFont="1" applyFill="1" applyBorder="1" applyAlignment="1">
      <alignment horizontal="center" vertical="center"/>
    </xf>
    <xf numFmtId="0" fontId="4" fillId="3" borderId="15" xfId="0" applyFont="1" applyFill="1" applyBorder="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xf>
    <xf numFmtId="0" fontId="11" fillId="0" borderId="23" xfId="0" applyFont="1" applyFill="1" applyBorder="1" applyAlignment="1">
      <alignment horizontal="center" vertical="center"/>
    </xf>
    <xf numFmtId="0" fontId="0" fillId="0" borderId="62" xfId="0" applyBorder="1" applyAlignment="1">
      <alignment vertical="center"/>
    </xf>
    <xf numFmtId="0" fontId="12" fillId="4" borderId="63"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66" xfId="0" applyFont="1" applyFill="1" applyBorder="1" applyAlignment="1">
      <alignment horizontal="center" vertical="center"/>
    </xf>
    <xf numFmtId="0" fontId="43" fillId="5" borderId="64" xfId="0" applyFont="1" applyFill="1" applyBorder="1" applyAlignment="1">
      <alignment horizontal="center" vertical="center" wrapTex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67" xfId="0" applyFont="1" applyBorder="1" applyAlignment="1">
      <alignment horizontal="center" vertical="center"/>
    </xf>
    <xf numFmtId="0" fontId="0" fillId="9" borderId="17" xfId="0" applyFill="1" applyBorder="1" applyAlignment="1">
      <alignment horizontal="center"/>
    </xf>
    <xf numFmtId="0" fontId="0" fillId="9" borderId="23" xfId="0" applyFill="1" applyBorder="1" applyAlignment="1">
      <alignment horizontal="center"/>
    </xf>
    <xf numFmtId="0" fontId="0" fillId="9" borderId="24" xfId="0" applyFill="1" applyBorder="1" applyAlignment="1">
      <alignment horizontal="center"/>
    </xf>
    <xf numFmtId="0" fontId="62" fillId="5" borderId="65" xfId="0" applyFont="1" applyFill="1" applyBorder="1" applyAlignment="1">
      <alignment horizontal="center" vertical="top" wrapText="1"/>
    </xf>
    <xf numFmtId="0" fontId="62" fillId="5" borderId="30" xfId="0" applyFont="1" applyFill="1" applyBorder="1" applyAlignment="1">
      <alignment horizontal="center" vertical="top" wrapText="1"/>
    </xf>
    <xf numFmtId="0" fontId="50" fillId="4" borderId="68" xfId="0" applyFont="1" applyFill="1" applyBorder="1" applyAlignment="1" applyProtection="1">
      <alignment horizontal="center" vertical="center"/>
    </xf>
    <xf numFmtId="0" fontId="50" fillId="4" borderId="69" xfId="0" applyFont="1" applyFill="1" applyBorder="1" applyAlignment="1" applyProtection="1">
      <alignment horizontal="center" vertical="center"/>
    </xf>
    <xf numFmtId="0" fontId="50" fillId="4" borderId="70" xfId="0" applyFont="1" applyFill="1" applyBorder="1" applyAlignment="1" applyProtection="1">
      <alignment horizontal="center" vertical="center"/>
    </xf>
    <xf numFmtId="0" fontId="8" fillId="0" borderId="39" xfId="0" applyFont="1" applyBorder="1" applyAlignment="1">
      <alignment horizontal="center" vertical="center"/>
    </xf>
    <xf numFmtId="0" fontId="0" fillId="0" borderId="0" xfId="0" applyAlignment="1">
      <alignment vertical="top" wrapText="1"/>
    </xf>
    <xf numFmtId="0" fontId="0" fillId="0" borderId="17" xfId="0" applyBorder="1" applyAlignment="1">
      <alignment vertical="top" wrapText="1"/>
    </xf>
    <xf numFmtId="0" fontId="14" fillId="0" borderId="19"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0" fillId="0" borderId="0" xfId="0" applyNumberFormat="1" applyAlignment="1">
      <alignment vertical="center"/>
    </xf>
    <xf numFmtId="0" fontId="0" fillId="0" borderId="0" xfId="1" applyNumberFormat="1" applyFont="1" applyAlignment="1">
      <alignment vertical="center"/>
    </xf>
    <xf numFmtId="0" fontId="0" fillId="0" borderId="0" xfId="2" applyNumberFormat="1" applyFont="1" applyAlignment="1">
      <alignment horizontal="center" vertical="center"/>
    </xf>
    <xf numFmtId="0" fontId="0" fillId="0" borderId="0" xfId="0" applyNumberFormat="1" applyBorder="1" applyAlignment="1">
      <alignment vertical="center"/>
    </xf>
    <xf numFmtId="0" fontId="0" fillId="0" borderId="0" xfId="2" applyNumberFormat="1" applyFont="1" applyAlignment="1">
      <alignment vertical="center"/>
    </xf>
    <xf numFmtId="0" fontId="57" fillId="0" borderId="2" xfId="0" applyFont="1" applyFill="1" applyBorder="1" applyAlignment="1">
      <alignment horizontal="center" vertical="center"/>
    </xf>
    <xf numFmtId="0" fontId="57" fillId="0" borderId="64" xfId="0" applyFont="1" applyFill="1" applyBorder="1" applyAlignment="1">
      <alignment horizontal="center" vertical="center"/>
    </xf>
    <xf numFmtId="0" fontId="14" fillId="2" borderId="1" xfId="0" applyFont="1" applyFill="1" applyBorder="1" applyAlignment="1">
      <alignment horizontal="center" vertical="center" wrapText="1"/>
    </xf>
    <xf numFmtId="0" fontId="36" fillId="0" borderId="0" xfId="0" applyNumberFormat="1" applyFont="1" applyFill="1" applyBorder="1" applyAlignment="1">
      <alignment vertical="top" wrapText="1"/>
    </xf>
    <xf numFmtId="0" fontId="23" fillId="10" borderId="4" xfId="0" applyFont="1" applyFill="1" applyBorder="1" applyAlignment="1">
      <alignment horizontal="center" vertical="center"/>
    </xf>
    <xf numFmtId="0" fontId="0" fillId="10" borderId="4" xfId="0" applyFont="1" applyFill="1" applyBorder="1" applyAlignment="1">
      <alignment horizontal="center" vertical="center" wrapText="1"/>
    </xf>
    <xf numFmtId="0" fontId="12" fillId="3" borderId="9" xfId="0" applyFont="1" applyFill="1" applyBorder="1" applyAlignment="1">
      <alignment horizontal="center" vertical="center"/>
    </xf>
    <xf numFmtId="0" fontId="12" fillId="3" borderId="33" xfId="0" applyFont="1" applyFill="1" applyBorder="1" applyAlignment="1">
      <alignment horizontal="center" vertical="center"/>
    </xf>
    <xf numFmtId="0" fontId="16" fillId="6" borderId="18" xfId="0" quotePrefix="1" applyFont="1" applyFill="1" applyBorder="1" applyAlignment="1">
      <alignment horizontal="center" vertical="center"/>
    </xf>
    <xf numFmtId="0" fontId="16" fillId="6" borderId="19" xfId="0" quotePrefix="1" applyFont="1" applyFill="1" applyBorder="1" applyAlignment="1">
      <alignment horizontal="center" vertical="center"/>
    </xf>
    <xf numFmtId="0" fontId="16" fillId="6" borderId="20" xfId="0" quotePrefix="1" applyFont="1" applyFill="1" applyBorder="1" applyAlignment="1">
      <alignment horizontal="center" vertical="center"/>
    </xf>
    <xf numFmtId="0" fontId="16" fillId="6" borderId="23" xfId="0" quotePrefix="1" applyFont="1" applyFill="1" applyBorder="1" applyAlignment="1">
      <alignment horizontal="center" vertical="center"/>
    </xf>
    <xf numFmtId="0" fontId="16" fillId="6" borderId="17" xfId="0" quotePrefix="1" applyFont="1" applyFill="1" applyBorder="1" applyAlignment="1">
      <alignment horizontal="center" vertical="center"/>
    </xf>
    <xf numFmtId="0" fontId="16" fillId="6" borderId="24" xfId="0" quotePrefix="1" applyFont="1" applyFill="1" applyBorder="1" applyAlignment="1">
      <alignment horizontal="center"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0" fillId="2" borderId="56" xfId="0" applyFill="1" applyBorder="1" applyAlignment="1">
      <alignment horizontal="center" vertical="center" wrapText="1"/>
    </xf>
    <xf numFmtId="0" fontId="0" fillId="2" borderId="71" xfId="0" applyFill="1" applyBorder="1" applyAlignment="1">
      <alignment horizontal="center" vertical="center" wrapText="1"/>
    </xf>
    <xf numFmtId="0" fontId="0" fillId="2" borderId="57" xfId="0" applyFill="1" applyBorder="1" applyAlignment="1">
      <alignment horizontal="center" vertical="center" wrapText="1"/>
    </xf>
    <xf numFmtId="0" fontId="15" fillId="2" borderId="19" xfId="0" applyFont="1" applyFill="1" applyBorder="1" applyAlignment="1">
      <alignment horizontal="center" vertical="center"/>
    </xf>
    <xf numFmtId="0" fontId="70" fillId="0" borderId="18" xfId="0" applyFont="1" applyFill="1" applyBorder="1" applyAlignment="1">
      <alignment horizontal="center" vertical="center" wrapText="1"/>
    </xf>
    <xf numFmtId="0" fontId="70" fillId="0" borderId="19" xfId="0" applyFont="1" applyFill="1" applyBorder="1" applyAlignment="1">
      <alignment horizontal="center" vertical="center" wrapText="1"/>
    </xf>
    <xf numFmtId="0" fontId="70" fillId="0" borderId="20" xfId="0" applyFont="1" applyFill="1" applyBorder="1" applyAlignment="1">
      <alignment horizontal="center" vertical="center" wrapText="1"/>
    </xf>
    <xf numFmtId="0" fontId="70" fillId="0" borderId="21" xfId="0" applyFont="1" applyFill="1" applyBorder="1" applyAlignment="1">
      <alignment horizontal="center" vertical="center" wrapText="1"/>
    </xf>
    <xf numFmtId="0" fontId="70" fillId="0" borderId="0" xfId="0" applyFont="1" applyFill="1" applyBorder="1" applyAlignment="1">
      <alignment horizontal="center" vertical="center" wrapText="1"/>
    </xf>
    <xf numFmtId="0" fontId="70" fillId="0" borderId="22"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0" xfId="0" applyFont="1" applyFill="1" applyAlignment="1">
      <alignment horizontal="center" vertical="center"/>
    </xf>
    <xf numFmtId="0" fontId="16" fillId="4" borderId="17" xfId="0" applyFont="1" applyFill="1" applyBorder="1" applyAlignment="1">
      <alignment horizontal="center" vertical="center"/>
    </xf>
    <xf numFmtId="0" fontId="53" fillId="4" borderId="0" xfId="0" applyFont="1" applyFill="1" applyAlignment="1">
      <alignment horizontal="center" vertical="center" wrapText="1"/>
    </xf>
    <xf numFmtId="0" fontId="53" fillId="4" borderId="1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54" fillId="2" borderId="19" xfId="0" applyFont="1" applyFill="1" applyBorder="1" applyAlignment="1">
      <alignment horizontal="center" vertical="center"/>
    </xf>
    <xf numFmtId="0" fontId="16" fillId="2" borderId="19"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45" fillId="0" borderId="49" xfId="0" applyFont="1" applyBorder="1" applyAlignment="1">
      <alignment horizontal="right" vertical="center"/>
    </xf>
    <xf numFmtId="0" fontId="45" fillId="0" borderId="2" xfId="0" applyFont="1" applyBorder="1" applyAlignment="1">
      <alignment horizontal="right" vertical="center"/>
    </xf>
    <xf numFmtId="0" fontId="45" fillId="0" borderId="50" xfId="0" applyFont="1" applyBorder="1" applyAlignment="1">
      <alignment horizontal="right" vertical="center"/>
    </xf>
    <xf numFmtId="0" fontId="55" fillId="0" borderId="41" xfId="0" applyFont="1" applyBorder="1" applyAlignment="1">
      <alignment horizontal="left" vertical="center" wrapText="1"/>
    </xf>
    <xf numFmtId="0" fontId="55" fillId="0" borderId="43" xfId="0" applyFont="1" applyBorder="1" applyAlignment="1">
      <alignment horizontal="left" vertical="center" wrapText="1"/>
    </xf>
    <xf numFmtId="0" fontId="54" fillId="0" borderId="42" xfId="0" applyFont="1" applyBorder="1" applyAlignment="1">
      <alignment horizontal="right" vertical="center"/>
    </xf>
    <xf numFmtId="0" fontId="54" fillId="0" borderId="44" xfId="0" applyFont="1" applyBorder="1" applyAlignment="1">
      <alignment horizontal="right" vertical="center"/>
    </xf>
    <xf numFmtId="0" fontId="20" fillId="0" borderId="18"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21"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2" xfId="0" applyFont="1" applyFill="1" applyBorder="1" applyAlignment="1">
      <alignment horizontal="left" vertical="top" wrapText="1"/>
    </xf>
    <xf numFmtId="0" fontId="20" fillId="0" borderId="23" xfId="0" applyFont="1" applyFill="1" applyBorder="1" applyAlignment="1">
      <alignment horizontal="left" vertical="top" wrapText="1"/>
    </xf>
    <xf numFmtId="0" fontId="20" fillId="0" borderId="17" xfId="0" applyFont="1" applyFill="1" applyBorder="1" applyAlignment="1">
      <alignment horizontal="left" vertical="top" wrapText="1"/>
    </xf>
    <xf numFmtId="0" fontId="20" fillId="0" borderId="24" xfId="0" applyFont="1" applyFill="1" applyBorder="1" applyAlignment="1">
      <alignment horizontal="left" vertical="top" wrapText="1"/>
    </xf>
    <xf numFmtId="0" fontId="39" fillId="0" borderId="18" xfId="0" applyFont="1" applyFill="1" applyBorder="1" applyAlignment="1">
      <alignment horizontal="left" vertical="top" wrapText="1"/>
    </xf>
    <xf numFmtId="0" fontId="39" fillId="0" borderId="19" xfId="0" applyFont="1" applyFill="1" applyBorder="1" applyAlignment="1">
      <alignment horizontal="left" vertical="top" wrapText="1"/>
    </xf>
    <xf numFmtId="0" fontId="39" fillId="0" borderId="20" xfId="0" applyFont="1" applyFill="1" applyBorder="1" applyAlignment="1">
      <alignment horizontal="left" vertical="top" wrapText="1"/>
    </xf>
    <xf numFmtId="0" fontId="39" fillId="0" borderId="21" xfId="0" applyFont="1" applyFill="1" applyBorder="1" applyAlignment="1">
      <alignment horizontal="left" vertical="top" wrapText="1"/>
    </xf>
    <xf numFmtId="0" fontId="39" fillId="0" borderId="0" xfId="0" applyFont="1" applyFill="1" applyBorder="1" applyAlignment="1">
      <alignment horizontal="left" vertical="top" wrapText="1"/>
    </xf>
    <xf numFmtId="0" fontId="39" fillId="0" borderId="22" xfId="0" applyFont="1" applyFill="1" applyBorder="1" applyAlignment="1">
      <alignment horizontal="left" vertical="top" wrapText="1"/>
    </xf>
    <xf numFmtId="0" fontId="39" fillId="0" borderId="23" xfId="0" applyFont="1" applyFill="1" applyBorder="1" applyAlignment="1">
      <alignment horizontal="left" vertical="top" wrapText="1"/>
    </xf>
    <xf numFmtId="0" fontId="39" fillId="0" borderId="17" xfId="0" applyFont="1" applyFill="1" applyBorder="1" applyAlignment="1">
      <alignment horizontal="left" vertical="top" wrapText="1"/>
    </xf>
    <xf numFmtId="0" fontId="39" fillId="0" borderId="24" xfId="0" applyFont="1" applyFill="1" applyBorder="1" applyAlignment="1">
      <alignment horizontal="left" vertical="top" wrapText="1"/>
    </xf>
    <xf numFmtId="0" fontId="47" fillId="0" borderId="58" xfId="0" applyFont="1" applyBorder="1" applyAlignment="1">
      <alignment horizontal="left" vertical="center"/>
    </xf>
    <xf numFmtId="0" fontId="47" fillId="0" borderId="17" xfId="0" applyFont="1" applyBorder="1" applyAlignment="1">
      <alignment horizontal="left" vertical="center"/>
    </xf>
    <xf numFmtId="0" fontId="47" fillId="0" borderId="24" xfId="0" applyFont="1" applyBorder="1" applyAlignment="1">
      <alignment horizontal="left" vertical="center"/>
    </xf>
    <xf numFmtId="0" fontId="56" fillId="0" borderId="49" xfId="0" quotePrefix="1" applyFont="1" applyBorder="1" applyAlignment="1">
      <alignment horizontal="left" vertical="center" wrapText="1"/>
    </xf>
    <xf numFmtId="0" fontId="56" fillId="0" borderId="2" xfId="0" quotePrefix="1" applyFont="1" applyBorder="1" applyAlignment="1">
      <alignment horizontal="left" vertical="center" wrapText="1"/>
    </xf>
    <xf numFmtId="0" fontId="56" fillId="0" borderId="3" xfId="0" quotePrefix="1" applyFont="1" applyBorder="1" applyAlignment="1">
      <alignment horizontal="left" vertical="center" wrapText="1"/>
    </xf>
    <xf numFmtId="0" fontId="47" fillId="0" borderId="49" xfId="0" applyFont="1" applyBorder="1" applyAlignment="1">
      <alignment horizontal="left" vertical="center"/>
    </xf>
    <xf numFmtId="0" fontId="47" fillId="0" borderId="2" xfId="0" applyFont="1" applyBorder="1" applyAlignment="1">
      <alignment horizontal="left" vertical="center"/>
    </xf>
    <xf numFmtId="0" fontId="47" fillId="0" borderId="3" xfId="0" applyFont="1" applyBorder="1" applyAlignment="1">
      <alignment horizontal="left" vertical="center"/>
    </xf>
    <xf numFmtId="0" fontId="54" fillId="0" borderId="56" xfId="0" applyFont="1" applyBorder="1" applyAlignment="1">
      <alignment horizontal="center" vertical="center"/>
    </xf>
    <xf numFmtId="0" fontId="54" fillId="0" borderId="57" xfId="0" applyFont="1" applyBorder="1" applyAlignment="1">
      <alignment horizontal="center" vertical="center"/>
    </xf>
    <xf numFmtId="0" fontId="47" fillId="0" borderId="20" xfId="0" applyFont="1" applyBorder="1" applyAlignment="1">
      <alignment horizontal="center" vertical="center" wrapText="1"/>
    </xf>
    <xf numFmtId="0" fontId="47" fillId="0" borderId="22" xfId="0" applyFont="1" applyBorder="1" applyAlignment="1">
      <alignment horizontal="center" vertical="center"/>
    </xf>
    <xf numFmtId="0" fontId="60" fillId="0" borderId="0" xfId="0" applyFont="1" applyBorder="1" applyAlignment="1">
      <alignment horizontal="center" vertical="center" wrapText="1"/>
    </xf>
    <xf numFmtId="0" fontId="15" fillId="0" borderId="25" xfId="0" applyFont="1" applyBorder="1" applyAlignment="1">
      <alignment horizontal="center"/>
    </xf>
    <xf numFmtId="0" fontId="15" fillId="0" borderId="0" xfId="0" applyFont="1" applyAlignment="1">
      <alignment horizontal="center" vertical="center"/>
    </xf>
    <xf numFmtId="0" fontId="59" fillId="0" borderId="59" xfId="0" applyFont="1" applyBorder="1" applyAlignment="1">
      <alignment horizontal="center" vertical="center"/>
    </xf>
    <xf numFmtId="0" fontId="59" fillId="0" borderId="60" xfId="0" applyFont="1" applyBorder="1" applyAlignment="1">
      <alignment horizontal="center" vertical="center"/>
    </xf>
    <xf numFmtId="0" fontId="59" fillId="0" borderId="61" xfId="0" applyFont="1" applyBorder="1" applyAlignment="1">
      <alignment horizontal="center" vertical="center"/>
    </xf>
    <xf numFmtId="0" fontId="15" fillId="0" borderId="25" xfId="0" applyFont="1" applyBorder="1" applyAlignment="1">
      <alignment horizontal="center" vertical="center"/>
    </xf>
    <xf numFmtId="0" fontId="16" fillId="0" borderId="1" xfId="0" quotePrefix="1" applyFont="1" applyFill="1" applyBorder="1" applyAlignment="1">
      <alignment horizontal="center" vertical="center"/>
    </xf>
    <xf numFmtId="0" fontId="16" fillId="0" borderId="2" xfId="0" quotePrefix="1" applyFont="1" applyFill="1" applyBorder="1" applyAlignment="1">
      <alignment horizontal="center" vertical="center"/>
    </xf>
    <xf numFmtId="0" fontId="16" fillId="0" borderId="3" xfId="0" quotePrefix="1" applyFont="1" applyFill="1" applyBorder="1" applyAlignment="1">
      <alignment horizontal="center" vertical="center"/>
    </xf>
    <xf numFmtId="0" fontId="48" fillId="0" borderId="19" xfId="0" applyFont="1" applyBorder="1" applyAlignment="1">
      <alignment horizontal="center" vertical="center"/>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36" fillId="0" borderId="18" xfId="0" applyNumberFormat="1" applyFont="1" applyFill="1" applyBorder="1" applyAlignment="1">
      <alignment horizontal="justify" vertical="top" wrapText="1"/>
    </xf>
    <xf numFmtId="0" fontId="36" fillId="0" borderId="19" xfId="0" applyNumberFormat="1" applyFont="1" applyFill="1" applyBorder="1" applyAlignment="1">
      <alignment horizontal="justify" vertical="top" wrapText="1"/>
    </xf>
    <xf numFmtId="0" fontId="36" fillId="0" borderId="20" xfId="0" applyNumberFormat="1" applyFont="1" applyFill="1" applyBorder="1" applyAlignment="1">
      <alignment horizontal="justify" vertical="top" wrapText="1"/>
    </xf>
    <xf numFmtId="0" fontId="36" fillId="0" borderId="21" xfId="0" applyNumberFormat="1" applyFont="1" applyFill="1" applyBorder="1" applyAlignment="1">
      <alignment horizontal="justify" vertical="top" wrapText="1"/>
    </xf>
    <xf numFmtId="0" fontId="36" fillId="0" borderId="0" xfId="0" applyNumberFormat="1" applyFont="1" applyFill="1" applyBorder="1" applyAlignment="1">
      <alignment horizontal="justify" vertical="top" wrapText="1"/>
    </xf>
    <xf numFmtId="0" fontId="36" fillId="0" borderId="22" xfId="0" applyNumberFormat="1" applyFont="1" applyFill="1" applyBorder="1" applyAlignment="1">
      <alignment horizontal="justify" vertical="top" wrapText="1"/>
    </xf>
    <xf numFmtId="0" fontId="73" fillId="4" borderId="0" xfId="0" applyFont="1" applyFill="1" applyAlignment="1">
      <alignment horizontal="center" vertical="center" wrapText="1"/>
    </xf>
    <xf numFmtId="0" fontId="73" fillId="4" borderId="17" xfId="0" applyFont="1" applyFill="1" applyBorder="1" applyAlignment="1">
      <alignment horizontal="center" vertical="center" wrapText="1"/>
    </xf>
    <xf numFmtId="0" fontId="74" fillId="4" borderId="0" xfId="0" applyFont="1" applyFill="1" applyAlignment="1">
      <alignment horizontal="center" vertical="center" wrapText="1"/>
    </xf>
    <xf numFmtId="0" fontId="74" fillId="4" borderId="17" xfId="0" applyFont="1" applyFill="1" applyBorder="1" applyAlignment="1">
      <alignment horizontal="center" vertical="center" wrapText="1"/>
    </xf>
    <xf numFmtId="0" fontId="54" fillId="0" borderId="53" xfId="0" applyFont="1" applyBorder="1" applyAlignment="1">
      <alignment horizontal="right" vertical="center"/>
    </xf>
    <xf numFmtId="0" fontId="54" fillId="0" borderId="19" xfId="0" applyFont="1" applyBorder="1" applyAlignment="1">
      <alignment horizontal="right" vertical="center"/>
    </xf>
    <xf numFmtId="0" fontId="54" fillId="0" borderId="54" xfId="0" applyFont="1" applyBorder="1" applyAlignment="1">
      <alignment horizontal="right" vertical="center"/>
    </xf>
    <xf numFmtId="0" fontId="54" fillId="0" borderId="46" xfId="0" applyFont="1" applyBorder="1" applyAlignment="1">
      <alignment horizontal="right" vertical="center"/>
    </xf>
    <xf numFmtId="0" fontId="54" fillId="0" borderId="0" xfId="0" applyFont="1" applyBorder="1" applyAlignment="1">
      <alignment horizontal="right" vertical="center"/>
    </xf>
    <xf numFmtId="0" fontId="54" fillId="0" borderId="47" xfId="0" applyFont="1" applyBorder="1" applyAlignment="1">
      <alignment horizontal="right" vertical="center"/>
    </xf>
    <xf numFmtId="0" fontId="49" fillId="0" borderId="53" xfId="0" applyFont="1" applyBorder="1" applyAlignment="1">
      <alignment horizontal="right" vertical="center"/>
    </xf>
    <xf numFmtId="0" fontId="49" fillId="0" borderId="19" xfId="0" applyFont="1" applyBorder="1" applyAlignment="1">
      <alignment horizontal="right" vertical="center"/>
    </xf>
    <xf numFmtId="0" fontId="49" fillId="0" borderId="54" xfId="0" applyFont="1" applyBorder="1" applyAlignment="1">
      <alignment horizontal="right" vertical="center"/>
    </xf>
    <xf numFmtId="0" fontId="16" fillId="0" borderId="1" xfId="0" quotePrefix="1" applyFont="1" applyBorder="1" applyAlignment="1">
      <alignment horizontal="center" vertical="center"/>
    </xf>
    <xf numFmtId="0" fontId="16" fillId="0" borderId="2" xfId="0" quotePrefix="1" applyFont="1" applyBorder="1" applyAlignment="1">
      <alignment horizontal="center" vertical="center"/>
    </xf>
    <xf numFmtId="0" fontId="16" fillId="0" borderId="3" xfId="0" quotePrefix="1" applyFont="1" applyBorder="1" applyAlignment="1">
      <alignment horizontal="center" vertical="center"/>
    </xf>
    <xf numFmtId="0" fontId="0" fillId="2" borderId="18" xfId="0" applyFill="1" applyBorder="1" applyAlignment="1">
      <alignment horizontal="center" vertical="center" wrapText="1"/>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36" fillId="0" borderId="18" xfId="0" applyFont="1" applyFill="1" applyBorder="1" applyAlignment="1">
      <alignment horizontal="justify" vertical="center" wrapText="1"/>
    </xf>
    <xf numFmtId="0" fontId="36" fillId="0" borderId="19" xfId="0" applyFont="1" applyFill="1" applyBorder="1" applyAlignment="1">
      <alignment horizontal="justify" vertical="center" wrapText="1"/>
    </xf>
    <xf numFmtId="0" fontId="36" fillId="0" borderId="20" xfId="0" applyFont="1" applyFill="1" applyBorder="1" applyAlignment="1">
      <alignment horizontal="justify" vertical="center" wrapText="1"/>
    </xf>
    <xf numFmtId="0" fontId="36" fillId="0" borderId="21" xfId="0" applyFont="1" applyFill="1" applyBorder="1" applyAlignment="1">
      <alignment horizontal="justify" vertical="center" wrapText="1"/>
    </xf>
    <xf numFmtId="0" fontId="36" fillId="0" borderId="0" xfId="0" applyFont="1" applyFill="1" applyBorder="1" applyAlignment="1">
      <alignment horizontal="justify" vertical="center" wrapText="1"/>
    </xf>
    <xf numFmtId="0" fontId="36" fillId="0" borderId="22" xfId="0" applyFont="1" applyFill="1" applyBorder="1" applyAlignment="1">
      <alignment horizontal="justify" vertical="center" wrapText="1"/>
    </xf>
    <xf numFmtId="0" fontId="36" fillId="0" borderId="23" xfId="0" applyFont="1" applyFill="1" applyBorder="1" applyAlignment="1">
      <alignment horizontal="justify" vertical="center" wrapText="1"/>
    </xf>
    <xf numFmtId="0" fontId="36" fillId="0" borderId="17" xfId="0" applyFont="1" applyFill="1" applyBorder="1" applyAlignment="1">
      <alignment horizontal="justify" vertical="center" wrapText="1"/>
    </xf>
    <xf numFmtId="0" fontId="36" fillId="0" borderId="24" xfId="0" applyFont="1" applyFill="1" applyBorder="1" applyAlignment="1">
      <alignment horizontal="justify" vertical="center" wrapText="1"/>
    </xf>
    <xf numFmtId="0" fontId="69" fillId="0" borderId="18" xfId="0" applyNumberFormat="1" applyFont="1" applyFill="1" applyBorder="1" applyAlignment="1">
      <alignment horizontal="left" vertical="top" wrapText="1"/>
    </xf>
    <xf numFmtId="0" fontId="69" fillId="0" borderId="19" xfId="0" applyNumberFormat="1" applyFont="1" applyFill="1" applyBorder="1" applyAlignment="1">
      <alignment horizontal="left" vertical="top" wrapText="1"/>
    </xf>
    <xf numFmtId="0" fontId="69" fillId="0" borderId="20" xfId="0" applyNumberFormat="1" applyFont="1" applyFill="1" applyBorder="1" applyAlignment="1">
      <alignment horizontal="left" vertical="top" wrapText="1"/>
    </xf>
    <xf numFmtId="0" fontId="69" fillId="0" borderId="23" xfId="0" applyNumberFormat="1" applyFont="1" applyFill="1" applyBorder="1" applyAlignment="1">
      <alignment horizontal="left" vertical="top" wrapText="1"/>
    </xf>
    <xf numFmtId="0" fontId="69" fillId="0" borderId="17" xfId="0" applyNumberFormat="1" applyFont="1" applyFill="1" applyBorder="1" applyAlignment="1">
      <alignment horizontal="left" vertical="top" wrapText="1"/>
    </xf>
    <xf numFmtId="0" fontId="69" fillId="0" borderId="24" xfId="0" applyNumberFormat="1" applyFont="1" applyFill="1" applyBorder="1" applyAlignment="1">
      <alignment horizontal="left" vertical="top" wrapText="1"/>
    </xf>
    <xf numFmtId="0" fontId="65" fillId="0" borderId="18" xfId="0" applyNumberFormat="1" applyFont="1" applyFill="1" applyBorder="1" applyAlignment="1">
      <alignment horizontal="center" vertical="center" wrapText="1"/>
    </xf>
    <xf numFmtId="0" fontId="65" fillId="0" borderId="19" xfId="0" applyNumberFormat="1" applyFont="1" applyFill="1" applyBorder="1" applyAlignment="1">
      <alignment horizontal="center" vertical="center" wrapText="1"/>
    </xf>
    <xf numFmtId="0" fontId="65" fillId="0" borderId="20" xfId="0" applyNumberFormat="1" applyFont="1" applyFill="1" applyBorder="1" applyAlignment="1">
      <alignment horizontal="center" vertical="center" wrapText="1"/>
    </xf>
    <xf numFmtId="0" fontId="65" fillId="0" borderId="23" xfId="0" applyNumberFormat="1" applyFont="1" applyFill="1" applyBorder="1" applyAlignment="1">
      <alignment horizontal="center" vertical="center" wrapText="1"/>
    </xf>
    <xf numFmtId="0" fontId="65" fillId="0" borderId="17" xfId="0" applyNumberFormat="1" applyFont="1" applyFill="1" applyBorder="1" applyAlignment="1">
      <alignment horizontal="center" vertical="center" wrapText="1"/>
    </xf>
    <xf numFmtId="0" fontId="65" fillId="0" borderId="24" xfId="0" applyNumberFormat="1" applyFont="1" applyFill="1" applyBorder="1" applyAlignment="1">
      <alignment horizontal="center" vertical="center" wrapText="1"/>
    </xf>
    <xf numFmtId="0" fontId="0" fillId="0" borderId="1"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16" fillId="0" borderId="1" xfId="0" quotePrefix="1" applyFont="1" applyBorder="1" applyAlignment="1">
      <alignment horizontal="center"/>
    </xf>
    <xf numFmtId="0" fontId="16" fillId="0" borderId="2" xfId="0" quotePrefix="1" applyFont="1" applyBorder="1" applyAlignment="1">
      <alignment horizontal="center"/>
    </xf>
    <xf numFmtId="0" fontId="16" fillId="0" borderId="3" xfId="0" quotePrefix="1" applyFont="1" applyBorder="1" applyAlignment="1">
      <alignment horizontal="center"/>
    </xf>
    <xf numFmtId="0" fontId="15" fillId="0" borderId="1" xfId="0" quotePrefix="1" applyFont="1" applyFill="1" applyBorder="1" applyAlignment="1">
      <alignment horizontal="center" vertical="center"/>
    </xf>
    <xf numFmtId="0" fontId="15" fillId="0" borderId="2" xfId="0" quotePrefix="1" applyFont="1" applyFill="1" applyBorder="1" applyAlignment="1">
      <alignment horizontal="center" vertical="center"/>
    </xf>
    <xf numFmtId="0" fontId="15" fillId="0" borderId="3" xfId="0" quotePrefix="1" applyFont="1" applyFill="1" applyBorder="1" applyAlignment="1">
      <alignment horizontal="center" vertical="center"/>
    </xf>
    <xf numFmtId="0" fontId="48" fillId="6" borderId="1" xfId="0" quotePrefix="1" applyFont="1" applyFill="1" applyBorder="1" applyAlignment="1">
      <alignment horizontal="center" vertical="center"/>
    </xf>
    <xf numFmtId="0" fontId="48" fillId="6" borderId="2" xfId="0" quotePrefix="1" applyFont="1" applyFill="1" applyBorder="1" applyAlignment="1">
      <alignment horizontal="center" vertical="center"/>
    </xf>
    <xf numFmtId="0" fontId="48" fillId="6" borderId="3" xfId="0" quotePrefix="1" applyFont="1" applyFill="1" applyBorder="1" applyAlignment="1">
      <alignment horizontal="center" vertical="center"/>
    </xf>
    <xf numFmtId="0" fontId="0" fillId="0" borderId="0" xfId="0" applyAlignment="1">
      <alignment horizontal="center" vertical="center" wrapText="1"/>
    </xf>
    <xf numFmtId="0" fontId="0" fillId="0" borderId="17" xfId="0" applyBorder="1" applyAlignment="1">
      <alignment horizontal="center" vertical="center" wrapText="1"/>
    </xf>
    <xf numFmtId="0" fontId="54" fillId="2" borderId="18" xfId="0" applyFont="1" applyFill="1" applyBorder="1" applyAlignment="1">
      <alignment horizontal="center" vertical="center"/>
    </xf>
    <xf numFmtId="0" fontId="54" fillId="2" borderId="20" xfId="0" applyFont="1" applyFill="1" applyBorder="1" applyAlignment="1">
      <alignment horizontal="center" vertical="center"/>
    </xf>
    <xf numFmtId="0" fontId="54" fillId="2" borderId="23" xfId="0" applyFont="1" applyFill="1" applyBorder="1" applyAlignment="1">
      <alignment horizontal="center" vertical="center"/>
    </xf>
    <xf numFmtId="0" fontId="54" fillId="2" borderId="17" xfId="0" applyFont="1" applyFill="1" applyBorder="1" applyAlignment="1">
      <alignment horizontal="center" vertical="center"/>
    </xf>
    <xf numFmtId="0" fontId="54" fillId="2" borderId="24"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0" fontId="54" fillId="7" borderId="18" xfId="0" applyFont="1" applyFill="1" applyBorder="1" applyAlignment="1">
      <alignment horizontal="center" vertical="center"/>
    </xf>
    <xf numFmtId="0" fontId="54" fillId="7" borderId="19" xfId="0" applyFont="1" applyFill="1" applyBorder="1" applyAlignment="1">
      <alignment horizontal="center" vertical="center"/>
    </xf>
    <xf numFmtId="0" fontId="54" fillId="7" borderId="20" xfId="0" applyFont="1" applyFill="1" applyBorder="1" applyAlignment="1">
      <alignment horizontal="center" vertical="center"/>
    </xf>
    <xf numFmtId="0" fontId="54" fillId="7" borderId="23" xfId="0" applyFont="1" applyFill="1" applyBorder="1" applyAlignment="1">
      <alignment horizontal="center" vertical="center"/>
    </xf>
    <xf numFmtId="0" fontId="54" fillId="7" borderId="17" xfId="0" applyFont="1" applyFill="1" applyBorder="1" applyAlignment="1">
      <alignment horizontal="center" vertical="center"/>
    </xf>
    <xf numFmtId="0" fontId="54" fillId="7" borderId="24" xfId="0" applyFont="1" applyFill="1" applyBorder="1" applyAlignment="1">
      <alignment horizontal="center" vertical="center"/>
    </xf>
    <xf numFmtId="0" fontId="11" fillId="0" borderId="17"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41" fillId="0" borderId="18" xfId="0" applyFont="1" applyBorder="1" applyAlignment="1">
      <alignment horizontal="center"/>
    </xf>
    <xf numFmtId="0" fontId="41" fillId="0" borderId="19" xfId="0" applyFont="1" applyBorder="1" applyAlignment="1">
      <alignment horizontal="center"/>
    </xf>
    <xf numFmtId="0" fontId="41" fillId="0" borderId="20" xfId="0" applyFont="1" applyBorder="1" applyAlignment="1">
      <alignment horizontal="center"/>
    </xf>
    <xf numFmtId="0" fontId="0" fillId="0" borderId="0" xfId="0" applyAlignment="1">
      <alignment horizontal="center" vertical="top" wrapText="1"/>
    </xf>
    <xf numFmtId="0" fontId="0" fillId="0" borderId="17" xfId="0" applyBorder="1" applyAlignment="1">
      <alignment horizontal="center" vertical="top" wrapText="1"/>
    </xf>
    <xf numFmtId="0" fontId="0" fillId="0" borderId="1" xfId="0" applyFill="1" applyBorder="1" applyAlignment="1">
      <alignment horizontal="right"/>
    </xf>
    <xf numFmtId="0" fontId="0" fillId="0" borderId="2" xfId="0" applyFill="1" applyBorder="1" applyAlignment="1">
      <alignment horizontal="right"/>
    </xf>
    <xf numFmtId="0" fontId="0" fillId="0" borderId="3" xfId="0" applyFill="1" applyBorder="1" applyAlignment="1">
      <alignment horizontal="right"/>
    </xf>
    <xf numFmtId="0" fontId="16" fillId="0" borderId="0" xfId="0" applyFont="1" applyBorder="1" applyAlignment="1">
      <alignment horizontal="right"/>
    </xf>
    <xf numFmtId="0" fontId="15" fillId="0" borderId="0" xfId="0" applyFont="1" applyBorder="1" applyAlignment="1">
      <alignment horizontal="right" vertical="center"/>
    </xf>
    <xf numFmtId="0" fontId="0" fillId="0" borderId="0" xfId="0" applyAlignment="1">
      <alignment horizontal="right" vertical="center"/>
    </xf>
    <xf numFmtId="0" fontId="17" fillId="0" borderId="0" xfId="0" applyFont="1" applyBorder="1" applyAlignment="1">
      <alignment horizontal="right"/>
    </xf>
    <xf numFmtId="0" fontId="15" fillId="0" borderId="0" xfId="0" applyFont="1" applyBorder="1" applyAlignment="1">
      <alignment horizontal="right"/>
    </xf>
    <xf numFmtId="0" fontId="4" fillId="0" borderId="0" xfId="0" applyFont="1" applyAlignment="1">
      <alignment horizontal="center" vertical="top" wrapText="1"/>
    </xf>
  </cellXfs>
  <cellStyles count="3">
    <cellStyle name="Normal" xfId="0" builtinId="0"/>
    <cellStyle name="Virgül" xfId="2" builtinId="3"/>
    <cellStyle name="Yüzde" xfId="1" builtinId="5"/>
  </cellStyles>
  <dxfs count="16">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FF0000"/>
      </font>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FF0000"/>
      </font>
    </dxf>
    <dxf>
      <fill>
        <patternFill>
          <bgColor rgb="FF00B050"/>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495699</xdr:colOff>
      <xdr:row>12</xdr:row>
      <xdr:rowOff>204108</xdr:rowOff>
    </xdr:from>
    <xdr:to>
      <xdr:col>4</xdr:col>
      <xdr:colOff>272142</xdr:colOff>
      <xdr:row>14</xdr:row>
      <xdr:rowOff>231321</xdr:rowOff>
    </xdr:to>
    <xdr:sp macro="" textlink="">
      <xdr:nvSpPr>
        <xdr:cNvPr id="2" name="Açıklama Balonu: Bükülü Çizgi 1">
          <a:extLst>
            <a:ext uri="{FF2B5EF4-FFF2-40B4-BE49-F238E27FC236}">
              <a16:creationId xmlns:a16="http://schemas.microsoft.com/office/drawing/2014/main" id="{AA2FD3AB-E989-4403-8A03-6242B66AB5D2}"/>
            </a:ext>
          </a:extLst>
        </xdr:cNvPr>
        <xdr:cNvSpPr/>
      </xdr:nvSpPr>
      <xdr:spPr>
        <a:xfrm>
          <a:off x="686199" y="3647762"/>
          <a:ext cx="3395943" cy="745251"/>
        </a:xfrm>
        <a:prstGeom prst="borderCallout2">
          <a:avLst>
            <a:gd name="adj1" fmla="val -873"/>
            <a:gd name="adj2" fmla="val 51555"/>
            <a:gd name="adj3" fmla="val -14917"/>
            <a:gd name="adj4" fmla="val 52647"/>
            <a:gd name="adj5" fmla="val -237062"/>
            <a:gd name="adj6" fmla="val 6471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700">
              <a:solidFill>
                <a:sysClr val="windowText" lastClr="000000"/>
              </a:solidFill>
            </a:rPr>
            <a:t>Ha-Mim harf sayılarının</a:t>
          </a:r>
          <a:r>
            <a:rPr lang="tr-TR" sz="700" baseline="0">
              <a:solidFill>
                <a:sysClr val="windowText" lastClr="000000"/>
              </a:solidFill>
            </a:rPr>
            <a:t> yerine</a:t>
          </a:r>
          <a:r>
            <a:rPr lang="tr-TR" sz="700">
              <a:solidFill>
                <a:sysClr val="windowText" lastClr="000000"/>
              </a:solidFill>
            </a:rPr>
            <a:t> farklı sayılar giriniz</a:t>
          </a:r>
          <a:r>
            <a:rPr lang="tr-TR" sz="700" baseline="0">
              <a:solidFill>
                <a:sysClr val="windowText" lastClr="000000"/>
              </a:solidFill>
            </a:rPr>
            <a:t> ve kodu doğrulamaya çalışınız. Diğer alanlar girişe kapanmıştır</a:t>
          </a:r>
        </a:p>
        <a:p>
          <a:pPr algn="l"/>
          <a:r>
            <a:rPr lang="tr-TR" sz="800" b="1" baseline="0">
              <a:solidFill>
                <a:sysClr val="windowText" lastClr="000000"/>
              </a:solidFill>
            </a:rPr>
            <a:t>Kopya çekmemeniz için girdiğiniz bütün sayılar örnekte verilen bütün sayılardan farklı olmalıdır.</a:t>
          </a:r>
          <a:endParaRPr lang="tr-TR" sz="800" b="1">
            <a:solidFill>
              <a:sysClr val="windowText" lastClr="000000"/>
            </a:solidFill>
          </a:endParaRPr>
        </a:p>
      </xdr:txBody>
    </xdr:sp>
    <xdr:clientData/>
  </xdr:twoCellAnchor>
  <xdr:twoCellAnchor editAs="oneCell">
    <xdr:from>
      <xdr:col>12</xdr:col>
      <xdr:colOff>277091</xdr:colOff>
      <xdr:row>56</xdr:row>
      <xdr:rowOff>206256</xdr:rowOff>
    </xdr:from>
    <xdr:to>
      <xdr:col>17</xdr:col>
      <xdr:colOff>450273</xdr:colOff>
      <xdr:row>64</xdr:row>
      <xdr:rowOff>137552</xdr:rowOff>
    </xdr:to>
    <xdr:pic>
      <xdr:nvPicPr>
        <xdr:cNvPr id="12" name="Resim 11">
          <a:extLst>
            <a:ext uri="{FF2B5EF4-FFF2-40B4-BE49-F238E27FC236}">
              <a16:creationId xmlns:a16="http://schemas.microsoft.com/office/drawing/2014/main" id="{468F1F53-E78B-4F10-AE9A-B60675AE488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83341" y="17779881"/>
          <a:ext cx="3268807" cy="2431609"/>
        </a:xfrm>
        <a:prstGeom prst="rect">
          <a:avLst/>
        </a:prstGeom>
      </xdr:spPr>
    </xdr:pic>
    <xdr:clientData/>
  </xdr:twoCellAnchor>
  <xdr:oneCellAnchor>
    <xdr:from>
      <xdr:col>12</xdr:col>
      <xdr:colOff>88444</xdr:colOff>
      <xdr:row>29</xdr:row>
      <xdr:rowOff>304557</xdr:rowOff>
    </xdr:from>
    <xdr:ext cx="9687285" cy="4442735"/>
    <xdr:sp macro="" textlink="">
      <xdr:nvSpPr>
        <xdr:cNvPr id="13" name="Metin kutusu 12">
          <a:extLst>
            <a:ext uri="{FF2B5EF4-FFF2-40B4-BE49-F238E27FC236}">
              <a16:creationId xmlns:a16="http://schemas.microsoft.com/office/drawing/2014/main" id="{B1C9CD87-CB35-4ECF-A5FD-8A14E5A887A3}"/>
            </a:ext>
          </a:extLst>
        </xdr:cNvPr>
        <xdr:cNvSpPr txBox="1"/>
      </xdr:nvSpPr>
      <xdr:spPr>
        <a:xfrm>
          <a:off x="12566194" y="9591432"/>
          <a:ext cx="9687285" cy="4442735"/>
        </a:xfrm>
        <a:prstGeom prst="rect">
          <a:avLst/>
        </a:prstGeom>
        <a:solidFill>
          <a:schemeClr val="accent2">
            <a:lumMod val="20000"/>
            <a:lumOff val="80000"/>
          </a:schemeClr>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buFont typeface="Arial" panose="020B0604020202020204" pitchFamily="34" charset="0"/>
            <a:buNone/>
          </a:pPr>
          <a:r>
            <a:rPr lang="tr-TR" sz="1800" b="1"/>
            <a:t>Kodun doğrulama işleminin sonuca ulaşması için diğer aşamalar aşağıda maddeler halinde sıralanmıştır.</a:t>
          </a:r>
        </a:p>
        <a:p>
          <a:pPr marL="285750" indent="-285750">
            <a:buFont typeface="Arial" panose="020B0604020202020204" pitchFamily="34" charset="0"/>
            <a:buChar char="•"/>
          </a:pPr>
          <a:endParaRPr lang="tr-TR" sz="1400"/>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tr-TR" sz="1400" baseline="0">
              <a:solidFill>
                <a:schemeClr val="tx1"/>
              </a:solidFill>
              <a:effectLst/>
              <a:latin typeface="+mn-lt"/>
              <a:ea typeface="+mn-ea"/>
              <a:cs typeface="+mn-cs"/>
            </a:rPr>
            <a:t>Ha-Mim Grubu içindeki Ha ve Mim harlerinin surelerdeki yerlerine Ebced değerlerinin yerleştirilerek oluşturulan büyük sayının 19 kodlamasını doğrulaması gerekir.</a:t>
          </a: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tr-TR" sz="1400" baseline="0">
              <a:solidFill>
                <a:schemeClr val="tx1"/>
              </a:solidFill>
              <a:effectLst/>
              <a:latin typeface="+mn-lt"/>
              <a:ea typeface="+mn-ea"/>
              <a:cs typeface="+mn-cs"/>
            </a:rPr>
            <a:t>Ha-Mim Grubu içindeki Ha ve Mim, 42:2 deki Ayn-Sin-Kaf harlerinin surelerdeki yerlerine Ebced değerlerinin yerleştirilerek oluşturulan büyük sayının </a:t>
          </a:r>
          <a:r>
            <a:rPr lang="tr-TR" sz="1400">
              <a:solidFill>
                <a:schemeClr val="tx1"/>
              </a:solidFill>
              <a:effectLst/>
              <a:latin typeface="+mn-lt"/>
              <a:ea typeface="+mn-ea"/>
              <a:cs typeface="+mn-cs"/>
            </a:rPr>
            <a:t>≡ 2 (mod 7)   ve   ≡ 0 (mod 19) denkliklerini</a:t>
          </a:r>
          <a:r>
            <a:rPr lang="tr-TR" sz="1400" baseline="0">
              <a:solidFill>
                <a:schemeClr val="tx1"/>
              </a:solidFill>
              <a:effectLst/>
              <a:latin typeface="+mn-lt"/>
              <a:ea typeface="+mn-ea"/>
              <a:cs typeface="+mn-cs"/>
            </a:rPr>
            <a:t> doğrulaması gerekir.</a:t>
          </a:r>
          <a:endParaRPr lang="tr-TR" sz="1400">
            <a:effectLst/>
          </a:endParaRP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tr-TR" sz="1400" baseline="0">
              <a:solidFill>
                <a:schemeClr val="tx1"/>
              </a:solidFill>
              <a:effectLst/>
              <a:latin typeface="+mn-lt"/>
              <a:ea typeface="+mn-ea"/>
              <a:cs typeface="+mn-cs"/>
            </a:rPr>
            <a:t>Gruptaki bütün ayetlerin içindeki "Ha - Mim - 42:2 den başlayarak, 42 sonuna kadar (Ayn - Sin - Kaf)" ebced toplamlarının ardışık dizilimi 7 ve 19 kodlamasını doğrulaması gerekiyor.</a:t>
          </a:r>
        </a:p>
        <a:p>
          <a:pPr marL="285750" indent="-285750" eaLnBrk="1" fontAlgn="auto" latinLnBrk="0" hangingPunct="1">
            <a:buFont typeface="Arial" panose="020B0604020202020204" pitchFamily="34" charset="0"/>
            <a:buChar char="•"/>
          </a:pPr>
          <a:r>
            <a:rPr lang="tr-TR" sz="1400">
              <a:solidFill>
                <a:schemeClr val="tx1"/>
              </a:solidFill>
              <a:effectLst/>
              <a:latin typeface="+mn-lt"/>
              <a:ea typeface="+mn-ea"/>
              <a:cs typeface="+mn-cs"/>
            </a:rPr>
            <a:t>Surelerin ayet sayılarının ve Besmelelerinin toplamlarının ardışık dizilimi ≡ 2 (mod 7)   ve   ≡ 0 (mod 19) denkliklerini</a:t>
          </a:r>
          <a:r>
            <a:rPr lang="tr-TR" sz="1400" baseline="0">
              <a:solidFill>
                <a:schemeClr val="tx1"/>
              </a:solidFill>
              <a:effectLst/>
              <a:latin typeface="+mn-lt"/>
              <a:ea typeface="+mn-ea"/>
              <a:cs typeface="+mn-cs"/>
            </a:rPr>
            <a:t> doğrulamalı</a:t>
          </a:r>
          <a:endParaRPr lang="tr-TR" sz="1400">
            <a:effectLst/>
          </a:endParaRPr>
        </a:p>
        <a:p>
          <a:pPr marL="285750" indent="-285750">
            <a:buFont typeface="Arial" panose="020B0604020202020204" pitchFamily="34" charset="0"/>
            <a:buChar char="•"/>
          </a:pPr>
          <a:r>
            <a:rPr lang="tr-TR" sz="1400"/>
            <a:t>Surelerin ayet sayılarının çift ve tek simetrisini doğrulaması gerekiyor.</a:t>
          </a:r>
        </a:p>
        <a:p>
          <a:pPr marL="285750" indent="-285750">
            <a:buFont typeface="Arial" panose="020B0604020202020204" pitchFamily="34" charset="0"/>
            <a:buChar char="•"/>
          </a:pPr>
          <a:r>
            <a:rPr lang="tr-TR" sz="1400"/>
            <a:t>Çift ve Tek ayet sayılarının ardışık sıralamasındaki 7 ve 19 kodlamasını doğrulaması gerekiyor.</a:t>
          </a:r>
        </a:p>
        <a:p>
          <a:pPr marL="285750" indent="-285750">
            <a:buFont typeface="Arial" panose="020B0604020202020204" pitchFamily="34" charset="0"/>
            <a:buChar char="•"/>
          </a:pPr>
          <a:r>
            <a:rPr lang="tr-TR" sz="1400"/>
            <a:t>Bütün ayetlerin Besmeleleriyle beraber 7 ve 19, 2 kodlamasını doğrulaması gerekiyor.</a:t>
          </a:r>
        </a:p>
        <a:p>
          <a:pPr marL="285750" indent="-285750">
            <a:buFont typeface="Arial" panose="020B0604020202020204" pitchFamily="34" charset="0"/>
            <a:buChar char="•"/>
          </a:pPr>
          <a:r>
            <a:rPr lang="tr-TR" sz="1400"/>
            <a:t>Çift</a:t>
          </a:r>
          <a:r>
            <a:rPr lang="tr-TR" sz="1400" baseline="0"/>
            <a:t> ve Tek ayetlerin sure numara toplamlarının 60 ve 54 gruplarındaki toplam uyumlarının doğrulanması gerekiyor.</a:t>
          </a:r>
        </a:p>
        <a:p>
          <a:pPr marL="285750" indent="-285750">
            <a:buFont typeface="Arial" panose="020B0604020202020204" pitchFamily="34" charset="0"/>
            <a:buChar char="•"/>
          </a:pPr>
          <a:r>
            <a:rPr lang="tr-TR" sz="1400" baseline="0"/>
            <a:t>Kur'an bütünündeki "Ha - Mim - Ayn - Sin - Kaf" harflerinin kodlamalarına uyum sağlaması gerekiyor.</a:t>
          </a:r>
        </a:p>
        <a:p>
          <a:pPr marL="285750" indent="-285750">
            <a:buFont typeface="Arial" panose="020B0604020202020204" pitchFamily="34" charset="0"/>
            <a:buChar char="•"/>
          </a:pPr>
          <a:r>
            <a:rPr lang="tr-TR" sz="1400" baseline="0">
              <a:solidFill>
                <a:schemeClr val="tx1"/>
              </a:solidFill>
              <a:effectLst/>
              <a:latin typeface="+mn-lt"/>
              <a:ea typeface="+mn-ea"/>
              <a:cs typeface="+mn-cs"/>
            </a:rPr>
            <a:t>Kur'an bütünündeki "Ha - Mim - Ayn - Sin - Kaf" harflerini içeren kelime kodlamalarına uyum sağlaması gerekiyor Örnek: Rahim, Rahman, İsim gibi kelimelerde Ha ve/veya Mim ve/veya Sin harfi bulunuyor.</a:t>
          </a:r>
        </a:p>
        <a:p>
          <a:pPr marL="285750" indent="-285750">
            <a:buFont typeface="Arial" panose="020B0604020202020204" pitchFamily="34" charset="0"/>
            <a:buChar char="•"/>
          </a:pPr>
          <a:endParaRPr lang="tr-TR" sz="1400" baseline="0">
            <a:solidFill>
              <a:schemeClr val="tx1"/>
            </a:solidFill>
            <a:effectLst/>
            <a:latin typeface="+mn-lt"/>
            <a:ea typeface="+mn-ea"/>
            <a:cs typeface="+mn-cs"/>
          </a:endParaRPr>
        </a:p>
        <a:p>
          <a:pPr marL="0" indent="0" algn="ctr">
            <a:buFont typeface="Arial" panose="020B0604020202020204" pitchFamily="34" charset="0"/>
            <a:buNone/>
          </a:pPr>
          <a:r>
            <a:rPr lang="tr-TR" sz="2000" b="1" baseline="0">
              <a:solidFill>
                <a:schemeClr val="tx1"/>
              </a:solidFill>
              <a:effectLst/>
              <a:latin typeface="+mn-lt"/>
              <a:ea typeface="+mn-ea"/>
              <a:cs typeface="+mn-cs"/>
            </a:rPr>
            <a:t>Bütün Kitabı yazmadan bu kodlamanın bir benzerini yapmak mümkün değildir</a:t>
          </a:r>
        </a:p>
        <a:p>
          <a:pPr marL="0" indent="0">
            <a:buFont typeface="Arial" panose="020B0604020202020204" pitchFamily="34" charset="0"/>
            <a:buNone/>
          </a:pPr>
          <a:endParaRPr lang="tr-TR" sz="1400" baseline="0">
            <a:solidFill>
              <a:schemeClr val="tx1"/>
            </a:solidFill>
            <a:effectLst/>
            <a:latin typeface="+mn-lt"/>
            <a:ea typeface="+mn-ea"/>
            <a:cs typeface="+mn-cs"/>
          </a:endParaRPr>
        </a:p>
        <a:p>
          <a:pPr marL="285750" indent="-285750">
            <a:buFont typeface="Arial" panose="020B0604020202020204" pitchFamily="34" charset="0"/>
            <a:buChar char="•"/>
          </a:pPr>
          <a:endParaRPr lang="tr-TR" sz="1400" baseline="0"/>
        </a:p>
        <a:p>
          <a:pPr marL="285750" indent="-285750">
            <a:buFont typeface="Arial" panose="020B0604020202020204" pitchFamily="34" charset="0"/>
            <a:buChar char="•"/>
          </a:pPr>
          <a:endParaRPr lang="tr-TR" sz="1400" baseline="0"/>
        </a:p>
        <a:p>
          <a:pPr marL="285750" indent="-285750">
            <a:buFont typeface="Arial" panose="020B0604020202020204" pitchFamily="34" charset="0"/>
            <a:buChar char="•"/>
          </a:pPr>
          <a:endParaRPr lang="tr-TR" sz="1400"/>
        </a:p>
        <a:p>
          <a:endParaRPr lang="tr-TR" sz="1400"/>
        </a:p>
        <a:p>
          <a:endParaRPr lang="tr-TR"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600074</xdr:colOff>
      <xdr:row>15</xdr:row>
      <xdr:rowOff>28575</xdr:rowOff>
    </xdr:from>
    <xdr:to>
      <xdr:col>6</xdr:col>
      <xdr:colOff>171449</xdr:colOff>
      <xdr:row>22</xdr:row>
      <xdr:rowOff>142875</xdr:rowOff>
    </xdr:to>
    <xdr:sp macro="" textlink="">
      <xdr:nvSpPr>
        <xdr:cNvPr id="2" name="Açıklama Balonu: Bükülü Çizgi 1">
          <a:extLst>
            <a:ext uri="{FF2B5EF4-FFF2-40B4-BE49-F238E27FC236}">
              <a16:creationId xmlns:a16="http://schemas.microsoft.com/office/drawing/2014/main" id="{5B5EF8D4-3B59-4788-92BF-44F1CB011E1D}"/>
            </a:ext>
          </a:extLst>
        </xdr:cNvPr>
        <xdr:cNvSpPr/>
      </xdr:nvSpPr>
      <xdr:spPr>
        <a:xfrm>
          <a:off x="2628899" y="4200525"/>
          <a:ext cx="2524125" cy="1447800"/>
        </a:xfrm>
        <a:prstGeom prst="borderCallout2">
          <a:avLst>
            <a:gd name="adj1" fmla="val 55515"/>
            <a:gd name="adj2" fmla="val -786"/>
            <a:gd name="adj3" fmla="val 18750"/>
            <a:gd name="adj4" fmla="val -16667"/>
            <a:gd name="adj5" fmla="val -159094"/>
            <a:gd name="adj6" fmla="val 559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100">
              <a:solidFill>
                <a:sysClr val="windowText" lastClr="000000"/>
              </a:solidFill>
            </a:rPr>
            <a:t>Replace the red numbers in the blue zone with different numbers and try to verify the code.</a:t>
          </a:r>
        </a:p>
        <a:p>
          <a:pPr algn="l"/>
          <a:r>
            <a:rPr lang="tr-TR" sz="1100">
              <a:solidFill>
                <a:sysClr val="windowText" lastClr="000000"/>
              </a:solidFill>
            </a:rPr>
            <a:t>Other fields are blocked</a:t>
          </a:r>
        </a:p>
        <a:p>
          <a:pPr algn="l"/>
          <a:r>
            <a:rPr lang="tr-TR" sz="1200" b="1" baseline="0">
              <a:solidFill>
                <a:sysClr val="windowText" lastClr="000000"/>
              </a:solidFill>
            </a:rPr>
            <a:t>To avoid making copies, all numbers you enter must be different from all the numbers given in the example.</a:t>
          </a:r>
          <a:endParaRPr lang="tr-TR" sz="1200" b="1">
            <a:solidFill>
              <a:sysClr val="windowText" lastClr="000000"/>
            </a:solidFill>
          </a:endParaRPr>
        </a:p>
      </xdr:txBody>
    </xdr:sp>
    <xdr:clientData/>
  </xdr:twoCellAnchor>
  <xdr:twoCellAnchor>
    <xdr:from>
      <xdr:col>2</xdr:col>
      <xdr:colOff>447675</xdr:colOff>
      <xdr:row>12</xdr:row>
      <xdr:rowOff>257175</xdr:rowOff>
    </xdr:from>
    <xdr:to>
      <xdr:col>4</xdr:col>
      <xdr:colOff>495300</xdr:colOff>
      <xdr:row>14</xdr:row>
      <xdr:rowOff>9525</xdr:rowOff>
    </xdr:to>
    <xdr:sp macro="" textlink="">
      <xdr:nvSpPr>
        <xdr:cNvPr id="3" name="Açıklama Balonu: Bükülü Çizgi 2">
          <a:extLst>
            <a:ext uri="{FF2B5EF4-FFF2-40B4-BE49-F238E27FC236}">
              <a16:creationId xmlns:a16="http://schemas.microsoft.com/office/drawing/2014/main" id="{E4A7F10C-1906-49A3-B255-201FEF0615DD}"/>
            </a:ext>
          </a:extLst>
        </xdr:cNvPr>
        <xdr:cNvSpPr/>
      </xdr:nvSpPr>
      <xdr:spPr>
        <a:xfrm>
          <a:off x="2476500" y="3524250"/>
          <a:ext cx="1543050" cy="466725"/>
        </a:xfrm>
        <a:prstGeom prst="borderCallout2">
          <a:avLst>
            <a:gd name="adj1" fmla="val 54044"/>
            <a:gd name="adj2" fmla="val 99686"/>
            <a:gd name="adj3" fmla="val -9191"/>
            <a:gd name="adj4" fmla="val 106917"/>
            <a:gd name="adj5" fmla="val -16697"/>
            <a:gd name="adj6" fmla="val 12837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100">
              <a:solidFill>
                <a:sysClr val="windowText" lastClr="000000"/>
              </a:solidFill>
            </a:rPr>
            <a:t>This number must be 19 to verify the code</a:t>
          </a:r>
        </a:p>
      </xdr:txBody>
    </xdr:sp>
    <xdr:clientData/>
  </xdr:twoCellAnchor>
  <xdr:twoCellAnchor>
    <xdr:from>
      <xdr:col>7</xdr:col>
      <xdr:colOff>0</xdr:colOff>
      <xdr:row>18</xdr:row>
      <xdr:rowOff>9525</xdr:rowOff>
    </xdr:from>
    <xdr:to>
      <xdr:col>11</xdr:col>
      <xdr:colOff>85725</xdr:colOff>
      <xdr:row>22</xdr:row>
      <xdr:rowOff>85724</xdr:rowOff>
    </xdr:to>
    <xdr:sp macro="" textlink="">
      <xdr:nvSpPr>
        <xdr:cNvPr id="4" name="Açıklama Balonu: Bükülü Çizgi 3">
          <a:extLst>
            <a:ext uri="{FF2B5EF4-FFF2-40B4-BE49-F238E27FC236}">
              <a16:creationId xmlns:a16="http://schemas.microsoft.com/office/drawing/2014/main" id="{05BE32FB-F265-4A84-8081-ECBE6CC91AB8}"/>
            </a:ext>
          </a:extLst>
        </xdr:cNvPr>
        <xdr:cNvSpPr/>
      </xdr:nvSpPr>
      <xdr:spPr>
        <a:xfrm>
          <a:off x="5972175" y="4657725"/>
          <a:ext cx="2228850" cy="838199"/>
        </a:xfrm>
        <a:prstGeom prst="borderCallout2">
          <a:avLst>
            <a:gd name="adj1" fmla="val -1838"/>
            <a:gd name="adj2" fmla="val 53931"/>
            <a:gd name="adj3" fmla="val -36250"/>
            <a:gd name="adj4" fmla="val 54088"/>
            <a:gd name="adj5" fmla="val -124165"/>
            <a:gd name="adj6" fmla="val -49380"/>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tr-TR" sz="1100">
              <a:solidFill>
                <a:sysClr val="windowText" lastClr="000000"/>
              </a:solidFill>
              <a:effectLst/>
              <a:latin typeface="+mn-lt"/>
              <a:ea typeface="+mn-ea"/>
              <a:cs typeface="+mn-cs"/>
            </a:rPr>
            <a:t>These two numbers must be equal to verify the code</a:t>
          </a:r>
          <a:r>
            <a:rPr lang="tr-TR" sz="1100" baseline="0">
              <a:solidFill>
                <a:sysClr val="windowText" lastClr="000000"/>
              </a:solidFill>
              <a:effectLst/>
              <a:latin typeface="+mn-lt"/>
              <a:ea typeface="+mn-ea"/>
              <a:cs typeface="+mn-cs"/>
            </a:rPr>
            <a:t> </a:t>
          </a:r>
          <a:r>
            <a:rPr lang="tr-TR" sz="1100">
              <a:solidFill>
                <a:sysClr val="windowText" lastClr="000000"/>
              </a:solidFill>
              <a:effectLst/>
              <a:latin typeface="+mn-lt"/>
              <a:ea typeface="+mn-ea"/>
              <a:cs typeface="+mn-cs"/>
            </a:rPr>
            <a:t>and </a:t>
          </a:r>
          <a:r>
            <a:rPr lang="tr-TR" sz="1200" b="1">
              <a:solidFill>
                <a:sysClr val="windowText" lastClr="000000"/>
              </a:solidFill>
              <a:effectLst/>
              <a:latin typeface="+mn-lt"/>
              <a:ea typeface="+mn-ea"/>
              <a:cs typeface="+mn-cs"/>
            </a:rPr>
            <a:t>there must be a number other than 113 to avoid copies</a:t>
          </a:r>
          <a:endParaRPr lang="tr-TR" b="1">
            <a:solidFill>
              <a:sysClr val="windowText" lastClr="000000"/>
            </a:solidFill>
            <a:effectLst/>
          </a:endParaRPr>
        </a:p>
      </xdr:txBody>
    </xdr:sp>
    <xdr:clientData/>
  </xdr:twoCellAnchor>
  <xdr:twoCellAnchor>
    <xdr:from>
      <xdr:col>9</xdr:col>
      <xdr:colOff>228600</xdr:colOff>
      <xdr:row>11</xdr:row>
      <xdr:rowOff>238126</xdr:rowOff>
    </xdr:from>
    <xdr:to>
      <xdr:col>14</xdr:col>
      <xdr:colOff>257175</xdr:colOff>
      <xdr:row>16</xdr:row>
      <xdr:rowOff>152400</xdr:rowOff>
    </xdr:to>
    <xdr:cxnSp macro="">
      <xdr:nvCxnSpPr>
        <xdr:cNvPr id="5" name="Düz Bağlayıcı 4">
          <a:extLst>
            <a:ext uri="{FF2B5EF4-FFF2-40B4-BE49-F238E27FC236}">
              <a16:creationId xmlns:a16="http://schemas.microsoft.com/office/drawing/2014/main" id="{D9077F88-28D1-406E-94F4-D2B4701D1480}"/>
            </a:ext>
          </a:extLst>
        </xdr:cNvPr>
        <xdr:cNvCxnSpPr/>
      </xdr:nvCxnSpPr>
      <xdr:spPr>
        <a:xfrm flipV="1">
          <a:off x="7191375" y="3228976"/>
          <a:ext cx="3009900" cy="12858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600075</xdr:colOff>
      <xdr:row>17</xdr:row>
      <xdr:rowOff>19051</xdr:rowOff>
    </xdr:from>
    <xdr:to>
      <xdr:col>15</xdr:col>
      <xdr:colOff>180975</xdr:colOff>
      <xdr:row>19</xdr:row>
      <xdr:rowOff>104775</xdr:rowOff>
    </xdr:to>
    <xdr:sp macro="" textlink="">
      <xdr:nvSpPr>
        <xdr:cNvPr id="6" name="Açıklama Balonu: Bükülü Çizgi 5">
          <a:extLst>
            <a:ext uri="{FF2B5EF4-FFF2-40B4-BE49-F238E27FC236}">
              <a16:creationId xmlns:a16="http://schemas.microsoft.com/office/drawing/2014/main" id="{A8D2F1E0-4498-4EA1-BB4A-5035A1C5B3BE}"/>
            </a:ext>
          </a:extLst>
        </xdr:cNvPr>
        <xdr:cNvSpPr/>
      </xdr:nvSpPr>
      <xdr:spPr>
        <a:xfrm>
          <a:off x="8715375" y="4572001"/>
          <a:ext cx="2019300" cy="466724"/>
        </a:xfrm>
        <a:prstGeom prst="borderCallout2">
          <a:avLst>
            <a:gd name="adj1" fmla="val -1838"/>
            <a:gd name="adj2" fmla="val 53931"/>
            <a:gd name="adj3" fmla="val -36250"/>
            <a:gd name="adj4" fmla="val 54088"/>
            <a:gd name="adj5" fmla="val -159476"/>
            <a:gd name="adj6" fmla="val -1042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tr-TR" sz="1100">
              <a:solidFill>
                <a:sysClr val="windowText" lastClr="000000"/>
              </a:solidFill>
              <a:effectLst/>
              <a:latin typeface="+mn-lt"/>
              <a:ea typeface="+mn-ea"/>
              <a:cs typeface="+mn-cs"/>
            </a:rPr>
            <a:t>These two numbers must be integers to validate the code</a:t>
          </a:r>
          <a:endParaRPr lang="tr-TR">
            <a:solidFill>
              <a:sysClr val="windowText" lastClr="000000"/>
            </a:solidFill>
            <a:effectLst/>
          </a:endParaRPr>
        </a:p>
      </xdr:txBody>
    </xdr:sp>
    <xdr:clientData/>
  </xdr:twoCellAnchor>
  <xdr:twoCellAnchor>
    <xdr:from>
      <xdr:col>6</xdr:col>
      <xdr:colOff>609600</xdr:colOff>
      <xdr:row>13</xdr:row>
      <xdr:rowOff>209550</xdr:rowOff>
    </xdr:from>
    <xdr:to>
      <xdr:col>13</xdr:col>
      <xdr:colOff>476250</xdr:colOff>
      <xdr:row>16</xdr:row>
      <xdr:rowOff>66675</xdr:rowOff>
    </xdr:to>
    <xdr:cxnSp macro="">
      <xdr:nvCxnSpPr>
        <xdr:cNvPr id="7" name="Düz Bağlayıcı 6">
          <a:extLst>
            <a:ext uri="{FF2B5EF4-FFF2-40B4-BE49-F238E27FC236}">
              <a16:creationId xmlns:a16="http://schemas.microsoft.com/office/drawing/2014/main" id="{44643EB9-6BF3-4E37-A19C-FB579BB3C1E8}"/>
            </a:ext>
          </a:extLst>
        </xdr:cNvPr>
        <xdr:cNvCxnSpPr/>
      </xdr:nvCxnSpPr>
      <xdr:spPr>
        <a:xfrm flipH="1" flipV="1">
          <a:off x="5591175" y="3819525"/>
          <a:ext cx="4219575" cy="609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342900</xdr:colOff>
      <xdr:row>20</xdr:row>
      <xdr:rowOff>19051</xdr:rowOff>
    </xdr:from>
    <xdr:to>
      <xdr:col>14</xdr:col>
      <xdr:colOff>533400</xdr:colOff>
      <xdr:row>23</xdr:row>
      <xdr:rowOff>57150</xdr:rowOff>
    </xdr:to>
    <xdr:sp macro="" textlink="">
      <xdr:nvSpPr>
        <xdr:cNvPr id="8" name="Açıklama Balonu: Bükülü Çizgi 7">
          <a:extLst>
            <a:ext uri="{FF2B5EF4-FFF2-40B4-BE49-F238E27FC236}">
              <a16:creationId xmlns:a16="http://schemas.microsoft.com/office/drawing/2014/main" id="{677AE04A-8375-4474-8525-5C16C934F157}"/>
            </a:ext>
          </a:extLst>
        </xdr:cNvPr>
        <xdr:cNvSpPr/>
      </xdr:nvSpPr>
      <xdr:spPr>
        <a:xfrm>
          <a:off x="8476422" y="5063160"/>
          <a:ext cx="2029239" cy="609599"/>
        </a:xfrm>
        <a:prstGeom prst="borderCallout2">
          <a:avLst>
            <a:gd name="adj1" fmla="val 42702"/>
            <a:gd name="adj2" fmla="val 102988"/>
            <a:gd name="adj3" fmla="val 141270"/>
            <a:gd name="adj4" fmla="val 131447"/>
            <a:gd name="adj5" fmla="val 148954"/>
            <a:gd name="adj6" fmla="val 11845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tr-TR" sz="1100">
              <a:solidFill>
                <a:sysClr val="windowText" lastClr="000000"/>
              </a:solidFill>
              <a:effectLst/>
              <a:latin typeface="+mn-lt"/>
              <a:ea typeface="+mn-ea"/>
              <a:cs typeface="+mn-cs"/>
            </a:rPr>
            <a:t>These two numbers must be exactly divided by 7 to validate the code</a:t>
          </a:r>
          <a:endParaRPr lang="tr-TR">
            <a:solidFill>
              <a:sysClr val="windowText" lastClr="000000"/>
            </a:solidFill>
            <a:effectLst/>
          </a:endParaRPr>
        </a:p>
      </xdr:txBody>
    </xdr:sp>
    <xdr:clientData/>
  </xdr:twoCellAnchor>
  <xdr:twoCellAnchor>
    <xdr:from>
      <xdr:col>15</xdr:col>
      <xdr:colOff>180975</xdr:colOff>
      <xdr:row>24</xdr:row>
      <xdr:rowOff>133350</xdr:rowOff>
    </xdr:from>
    <xdr:to>
      <xdr:col>15</xdr:col>
      <xdr:colOff>542925</xdr:colOff>
      <xdr:row>26</xdr:row>
      <xdr:rowOff>142875</xdr:rowOff>
    </xdr:to>
    <xdr:cxnSp macro="">
      <xdr:nvCxnSpPr>
        <xdr:cNvPr id="9" name="Düz Bağlayıcı 8">
          <a:extLst>
            <a:ext uri="{FF2B5EF4-FFF2-40B4-BE49-F238E27FC236}">
              <a16:creationId xmlns:a16="http://schemas.microsoft.com/office/drawing/2014/main" id="{E4EEE7EE-9C1D-48F9-B743-D7EE26FD6F95}"/>
            </a:ext>
          </a:extLst>
        </xdr:cNvPr>
        <xdr:cNvCxnSpPr/>
      </xdr:nvCxnSpPr>
      <xdr:spPr>
        <a:xfrm flipV="1">
          <a:off x="10734675" y="5924550"/>
          <a:ext cx="361950" cy="533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21</xdr:row>
      <xdr:rowOff>104777</xdr:rowOff>
    </xdr:from>
    <xdr:to>
      <xdr:col>11</xdr:col>
      <xdr:colOff>333376</xdr:colOff>
      <xdr:row>24</xdr:row>
      <xdr:rowOff>114300</xdr:rowOff>
    </xdr:to>
    <xdr:cxnSp macro="">
      <xdr:nvCxnSpPr>
        <xdr:cNvPr id="10" name="Düz Bağlayıcı 9">
          <a:extLst>
            <a:ext uri="{FF2B5EF4-FFF2-40B4-BE49-F238E27FC236}">
              <a16:creationId xmlns:a16="http://schemas.microsoft.com/office/drawing/2014/main" id="{F5491F10-572B-4A64-B89F-1C44E2D780AE}"/>
            </a:ext>
          </a:extLst>
        </xdr:cNvPr>
        <xdr:cNvCxnSpPr/>
      </xdr:nvCxnSpPr>
      <xdr:spPr>
        <a:xfrm flipV="1">
          <a:off x="7000875" y="5419727"/>
          <a:ext cx="1447801" cy="5810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962025</xdr:colOff>
      <xdr:row>21</xdr:row>
      <xdr:rowOff>133351</xdr:rowOff>
    </xdr:from>
    <xdr:to>
      <xdr:col>11</xdr:col>
      <xdr:colOff>342900</xdr:colOff>
      <xdr:row>26</xdr:row>
      <xdr:rowOff>66677</xdr:rowOff>
    </xdr:to>
    <xdr:cxnSp macro="">
      <xdr:nvCxnSpPr>
        <xdr:cNvPr id="11" name="Düz Bağlayıcı 10">
          <a:extLst>
            <a:ext uri="{FF2B5EF4-FFF2-40B4-BE49-F238E27FC236}">
              <a16:creationId xmlns:a16="http://schemas.microsoft.com/office/drawing/2014/main" id="{61469385-9674-4F73-A4E4-4C3417D55798}"/>
            </a:ext>
          </a:extLst>
        </xdr:cNvPr>
        <xdr:cNvCxnSpPr>
          <a:endCxn id="8" idx="2"/>
        </xdr:cNvCxnSpPr>
      </xdr:nvCxnSpPr>
      <xdr:spPr>
        <a:xfrm flipV="1">
          <a:off x="6942068" y="5367960"/>
          <a:ext cx="1534354" cy="10266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8D28-0A3E-42D9-A22C-CC0D95E71678}">
  <sheetPr codeName="Sayfa9">
    <tabColor rgb="FF00B0F0"/>
  </sheetPr>
  <dimension ref="A1:BB430"/>
  <sheetViews>
    <sheetView showGridLines="0" tabSelected="1" zoomScale="40" zoomScaleNormal="40" workbookViewId="0">
      <selection activeCell="I13" sqref="I13"/>
    </sheetView>
  </sheetViews>
  <sheetFormatPr defaultRowHeight="15" x14ac:dyDescent="0.25"/>
  <cols>
    <col min="1" max="1" width="2.85546875" customWidth="1"/>
    <col min="2" max="2" width="21.7109375" customWidth="1"/>
    <col min="3" max="3" width="18.7109375" customWidth="1"/>
    <col min="4" max="5" width="13.85546875" customWidth="1"/>
    <col min="6" max="6" width="15.140625" customWidth="1"/>
    <col min="7" max="8" width="17.7109375" customWidth="1"/>
    <col min="9" max="9" width="17.5703125" customWidth="1"/>
    <col min="10" max="10" width="20.5703125" customWidth="1"/>
    <col min="11" max="11" width="15.140625" customWidth="1"/>
    <col min="12" max="12" width="3.42578125" customWidth="1"/>
    <col min="29" max="29" width="3.42578125" customWidth="1"/>
    <col min="46" max="46" width="3.42578125" customWidth="1"/>
    <col min="49" max="49" width="10.85546875" bestFit="1" customWidth="1"/>
    <col min="50" max="50" width="88.7109375" customWidth="1"/>
    <col min="51" max="51" width="17.5703125" style="8" bestFit="1" customWidth="1"/>
    <col min="52" max="52" width="18.140625" customWidth="1"/>
    <col min="53" max="53" width="17" bestFit="1" customWidth="1"/>
    <col min="54" max="54" width="18.28515625" bestFit="1" customWidth="1"/>
    <col min="55" max="55" width="12.5703125" customWidth="1"/>
  </cols>
  <sheetData>
    <row r="1" spans="2:54" ht="15.75" thickBot="1" x14ac:dyDescent="0.3"/>
    <row r="2" spans="2:54" ht="15" customHeight="1" x14ac:dyDescent="0.25">
      <c r="B2" s="290" t="s">
        <v>260</v>
      </c>
      <c r="C2" s="290"/>
      <c r="D2" s="290"/>
      <c r="E2" s="290"/>
      <c r="F2" s="290"/>
      <c r="G2" s="290"/>
      <c r="H2" s="290"/>
      <c r="I2" s="290"/>
      <c r="J2" s="290"/>
      <c r="K2" s="290"/>
      <c r="M2" s="219" t="s">
        <v>213</v>
      </c>
      <c r="N2" s="219"/>
      <c r="O2" s="219"/>
      <c r="P2" s="219"/>
      <c r="Q2" s="219"/>
      <c r="R2" s="219"/>
      <c r="S2" s="219"/>
      <c r="T2" s="219"/>
      <c r="U2" s="219"/>
      <c r="V2" s="219"/>
      <c r="W2" s="219"/>
      <c r="X2" s="219"/>
      <c r="Y2" s="219"/>
      <c r="Z2" s="219"/>
      <c r="AA2" s="219"/>
      <c r="AB2" s="219"/>
      <c r="AD2" s="216" t="s">
        <v>214</v>
      </c>
      <c r="AE2" s="216"/>
      <c r="AF2" s="216"/>
      <c r="AG2" s="216"/>
      <c r="AH2" s="216"/>
      <c r="AI2" s="216"/>
      <c r="AJ2" s="216"/>
      <c r="AK2" s="216"/>
      <c r="AL2" s="216"/>
      <c r="AM2" s="216"/>
      <c r="AN2" s="216"/>
      <c r="AO2" s="216"/>
      <c r="AP2" s="216"/>
      <c r="AQ2" s="216"/>
      <c r="AR2" s="216"/>
      <c r="AS2" s="216"/>
      <c r="AU2" s="276" t="s">
        <v>217</v>
      </c>
      <c r="AV2" s="277"/>
      <c r="AW2" s="277"/>
      <c r="AX2" s="277"/>
      <c r="AY2" s="278"/>
      <c r="AZ2" s="306" t="s">
        <v>66</v>
      </c>
      <c r="BA2" s="206" t="s">
        <v>268</v>
      </c>
      <c r="BB2" s="206" t="s">
        <v>269</v>
      </c>
    </row>
    <row r="3" spans="2:54" ht="19.5" customHeight="1" thickBot="1" x14ac:dyDescent="0.3">
      <c r="B3" s="291"/>
      <c r="C3" s="291"/>
      <c r="D3" s="291"/>
      <c r="E3" s="291"/>
      <c r="F3" s="291"/>
      <c r="G3" s="291"/>
      <c r="H3" s="291"/>
      <c r="I3" s="291"/>
      <c r="J3" s="291"/>
      <c r="K3" s="291"/>
      <c r="M3" s="219"/>
      <c r="N3" s="219"/>
      <c r="O3" s="219"/>
      <c r="P3" s="219"/>
      <c r="Q3" s="219"/>
      <c r="R3" s="219"/>
      <c r="S3" s="219"/>
      <c r="T3" s="219"/>
      <c r="U3" s="219"/>
      <c r="V3" s="219"/>
      <c r="W3" s="219"/>
      <c r="X3" s="219"/>
      <c r="Y3" s="219"/>
      <c r="Z3" s="219"/>
      <c r="AA3" s="219"/>
      <c r="AB3" s="219"/>
      <c r="AD3" s="216"/>
      <c r="AE3" s="216"/>
      <c r="AF3" s="216"/>
      <c r="AG3" s="216"/>
      <c r="AH3" s="216"/>
      <c r="AI3" s="216"/>
      <c r="AJ3" s="216"/>
      <c r="AK3" s="216"/>
      <c r="AL3" s="216"/>
      <c r="AM3" s="216"/>
      <c r="AN3" s="216"/>
      <c r="AO3" s="216"/>
      <c r="AP3" s="216"/>
      <c r="AQ3" s="216"/>
      <c r="AR3" s="216"/>
      <c r="AS3" s="216"/>
      <c r="AU3" s="279"/>
      <c r="AV3" s="280"/>
      <c r="AW3" s="280"/>
      <c r="AX3" s="280"/>
      <c r="AY3" s="281"/>
      <c r="AZ3" s="307"/>
      <c r="BA3" s="207"/>
      <c r="BB3" s="207"/>
    </row>
    <row r="4" spans="2:54" ht="26.25" customHeight="1" thickBot="1" x14ac:dyDescent="0.3">
      <c r="B4" s="92" t="s">
        <v>60</v>
      </c>
      <c r="C4" s="164" t="s">
        <v>0</v>
      </c>
      <c r="D4" s="171" t="s">
        <v>256</v>
      </c>
      <c r="E4" s="172" t="s">
        <v>257</v>
      </c>
      <c r="F4" s="92" t="s">
        <v>3</v>
      </c>
      <c r="G4" s="80" t="s">
        <v>63</v>
      </c>
      <c r="H4" s="80" t="s">
        <v>64</v>
      </c>
      <c r="I4" s="121" t="s">
        <v>218</v>
      </c>
      <c r="J4" s="92" t="s">
        <v>59</v>
      </c>
      <c r="K4" s="93" t="s">
        <v>3</v>
      </c>
      <c r="M4" s="220"/>
      <c r="N4" s="220"/>
      <c r="O4" s="220"/>
      <c r="P4" s="220"/>
      <c r="Q4" s="220"/>
      <c r="R4" s="220"/>
      <c r="S4" s="220"/>
      <c r="T4" s="220"/>
      <c r="U4" s="220"/>
      <c r="V4" s="220"/>
      <c r="W4" s="220"/>
      <c r="X4" s="220"/>
      <c r="Y4" s="220"/>
      <c r="Z4" s="220"/>
      <c r="AA4" s="220"/>
      <c r="AB4" s="220"/>
      <c r="AD4" s="221"/>
      <c r="AE4" s="221"/>
      <c r="AF4" s="221"/>
      <c r="AG4" s="221"/>
      <c r="AH4" s="221"/>
      <c r="AI4" s="221"/>
      <c r="AJ4" s="221"/>
      <c r="AK4" s="221"/>
      <c r="AL4" s="221"/>
      <c r="AM4" s="221"/>
      <c r="AN4" s="221"/>
      <c r="AO4" s="221"/>
      <c r="AP4" s="221"/>
      <c r="AQ4" s="221"/>
      <c r="AR4" s="221"/>
      <c r="AS4" s="221"/>
      <c r="AU4" s="282"/>
      <c r="AV4" s="221"/>
      <c r="AW4" s="221"/>
      <c r="AX4" s="221"/>
      <c r="AY4" s="283"/>
      <c r="AZ4" s="308"/>
      <c r="BA4" s="207"/>
      <c r="BB4" s="207"/>
    </row>
    <row r="5" spans="2:54" ht="24" customHeight="1" thickBot="1" x14ac:dyDescent="0.3">
      <c r="B5" s="98" t="s">
        <v>5</v>
      </c>
      <c r="C5" s="165" t="s">
        <v>6</v>
      </c>
      <c r="D5" s="161">
        <v>380</v>
      </c>
      <c r="E5" s="104">
        <v>64</v>
      </c>
      <c r="F5" s="142">
        <v>444</v>
      </c>
      <c r="G5" s="145">
        <v>3</v>
      </c>
      <c r="H5" s="148">
        <v>7</v>
      </c>
      <c r="I5" s="123" t="s">
        <v>292</v>
      </c>
      <c r="J5" s="94" t="s">
        <v>293</v>
      </c>
      <c r="K5" s="155">
        <v>21</v>
      </c>
      <c r="M5" s="222" t="s">
        <v>270</v>
      </c>
      <c r="N5" s="222"/>
      <c r="O5" s="222"/>
      <c r="P5" s="222"/>
      <c r="Q5" s="222"/>
      <c r="R5" s="222"/>
      <c r="S5" s="222"/>
      <c r="T5" s="222"/>
      <c r="U5" s="222"/>
      <c r="V5" s="222"/>
      <c r="W5" s="222"/>
      <c r="X5" s="222"/>
      <c r="Y5" s="222"/>
      <c r="Z5" s="222"/>
      <c r="AA5" s="222"/>
      <c r="AB5" s="222"/>
      <c r="AD5" s="223" t="s">
        <v>271</v>
      </c>
      <c r="AE5" s="223"/>
      <c r="AF5" s="223"/>
      <c r="AG5" s="223"/>
      <c r="AH5" s="223"/>
      <c r="AI5" s="223"/>
      <c r="AJ5" s="223"/>
      <c r="AK5" s="223"/>
      <c r="AL5" s="223"/>
      <c r="AM5" s="223"/>
      <c r="AN5" s="223"/>
      <c r="AO5" s="223"/>
      <c r="AP5" s="223"/>
      <c r="AQ5" s="223"/>
      <c r="AR5" s="223"/>
      <c r="AS5" s="223"/>
      <c r="AU5" s="190" t="s">
        <v>45</v>
      </c>
      <c r="AV5" s="190" t="s">
        <v>44</v>
      </c>
      <c r="AW5" s="190" t="s">
        <v>65</v>
      </c>
      <c r="AX5" s="191" t="s">
        <v>46</v>
      </c>
      <c r="AY5" s="188" t="s">
        <v>43</v>
      </c>
      <c r="AZ5" s="115" t="s">
        <v>3</v>
      </c>
      <c r="BA5" s="208"/>
      <c r="BB5" s="208"/>
    </row>
    <row r="6" spans="2:54" ht="24" customHeight="1" thickBot="1" x14ac:dyDescent="0.3">
      <c r="B6" s="100" t="s">
        <v>7</v>
      </c>
      <c r="C6" s="166" t="s">
        <v>6</v>
      </c>
      <c r="D6" s="192">
        <v>276</v>
      </c>
      <c r="E6" s="193">
        <v>48</v>
      </c>
      <c r="F6" s="143">
        <v>324</v>
      </c>
      <c r="G6" s="146">
        <v>2</v>
      </c>
      <c r="H6" s="149">
        <v>1</v>
      </c>
      <c r="I6" s="123" t="s">
        <v>294</v>
      </c>
      <c r="J6" s="94" t="s">
        <v>295</v>
      </c>
      <c r="K6" s="155">
        <v>27</v>
      </c>
      <c r="M6" s="209" t="s">
        <v>272</v>
      </c>
      <c r="N6" s="209"/>
      <c r="O6" s="209"/>
      <c r="P6" s="209"/>
      <c r="Q6" s="209"/>
      <c r="R6" s="209"/>
      <c r="S6" s="209"/>
      <c r="T6" s="209"/>
      <c r="U6" s="209"/>
      <c r="V6" s="209"/>
      <c r="W6" s="209"/>
      <c r="X6" s="209"/>
      <c r="Y6" s="209"/>
      <c r="Z6" s="209"/>
      <c r="AA6" s="209"/>
      <c r="AB6" s="209"/>
      <c r="AD6" s="209" t="s">
        <v>273</v>
      </c>
      <c r="AE6" s="209"/>
      <c r="AF6" s="209"/>
      <c r="AG6" s="209"/>
      <c r="AH6" s="209"/>
      <c r="AI6" s="209"/>
      <c r="AJ6" s="209"/>
      <c r="AK6" s="209"/>
      <c r="AL6" s="209"/>
      <c r="AM6" s="209"/>
      <c r="AN6" s="209"/>
      <c r="AO6" s="209"/>
      <c r="AP6" s="209"/>
      <c r="AQ6" s="209"/>
      <c r="AR6" s="209"/>
      <c r="AS6" s="209"/>
      <c r="AU6" s="62">
        <v>40</v>
      </c>
      <c r="AV6" s="62"/>
      <c r="AW6" s="62">
        <v>5</v>
      </c>
      <c r="AX6" s="116" t="s">
        <v>69</v>
      </c>
      <c r="AY6" s="78">
        <v>136</v>
      </c>
      <c r="AZ6" s="78">
        <f t="shared" ref="AZ6:AZ69" si="0">AV6+AW6+AY6</f>
        <v>141</v>
      </c>
      <c r="BA6" s="78">
        <f>IF(MOD(AV6,7)=0,AZ6,"")</f>
        <v>141</v>
      </c>
      <c r="BB6" s="78">
        <f>IF(MOD(AV6,19)=0,AZ6,"")</f>
        <v>141</v>
      </c>
    </row>
    <row r="7" spans="2:54" ht="23.25" customHeight="1" x14ac:dyDescent="0.25">
      <c r="B7" s="100" t="s">
        <v>8</v>
      </c>
      <c r="C7" s="166" t="s">
        <v>6</v>
      </c>
      <c r="D7" s="162">
        <v>300</v>
      </c>
      <c r="E7" s="104">
        <v>53</v>
      </c>
      <c r="F7" s="143">
        <v>353</v>
      </c>
      <c r="G7" s="146">
        <v>3</v>
      </c>
      <c r="H7" s="149">
        <v>11</v>
      </c>
      <c r="I7" s="123" t="s">
        <v>296</v>
      </c>
      <c r="J7" s="94" t="s">
        <v>297</v>
      </c>
      <c r="K7" s="155">
        <v>11</v>
      </c>
      <c r="M7" s="243" t="s">
        <v>55</v>
      </c>
      <c r="N7" s="244"/>
      <c r="O7" s="244"/>
      <c r="P7" s="244"/>
      <c r="Q7" s="244"/>
      <c r="R7" s="244"/>
      <c r="S7" s="244"/>
      <c r="T7" s="244"/>
      <c r="U7" s="244"/>
      <c r="V7" s="244"/>
      <c r="W7" s="244"/>
      <c r="X7" s="244"/>
      <c r="Y7" s="244"/>
      <c r="Z7" s="244"/>
      <c r="AA7" s="244"/>
      <c r="AB7" s="245"/>
      <c r="AD7" s="234" t="s">
        <v>57</v>
      </c>
      <c r="AE7" s="235"/>
      <c r="AF7" s="235"/>
      <c r="AG7" s="235"/>
      <c r="AH7" s="235"/>
      <c r="AI7" s="235"/>
      <c r="AJ7" s="235"/>
      <c r="AK7" s="235"/>
      <c r="AL7" s="235"/>
      <c r="AM7" s="235"/>
      <c r="AN7" s="235"/>
      <c r="AO7" s="235"/>
      <c r="AP7" s="235"/>
      <c r="AQ7" s="235"/>
      <c r="AR7" s="235"/>
      <c r="AS7" s="236"/>
      <c r="AU7" s="61">
        <v>40</v>
      </c>
      <c r="AV7" s="61">
        <v>1</v>
      </c>
      <c r="AW7" s="61">
        <v>2</v>
      </c>
      <c r="AX7" s="117" t="s">
        <v>70</v>
      </c>
      <c r="AY7" s="75">
        <v>48</v>
      </c>
      <c r="AZ7" s="75">
        <f t="shared" si="0"/>
        <v>51</v>
      </c>
      <c r="BA7" s="78" t="str">
        <f t="shared" ref="BA7:BA70" si="1">IF(MOD(AV7,7)=0,AZ7,"")</f>
        <v/>
      </c>
      <c r="BB7" s="78" t="str">
        <f t="shared" ref="BB7:BB70" si="2">IF(MOD(AV7,19)=0,AZ7,"")</f>
        <v/>
      </c>
    </row>
    <row r="8" spans="2:54" ht="23.25" customHeight="1" x14ac:dyDescent="0.25">
      <c r="B8" s="100" t="s">
        <v>9</v>
      </c>
      <c r="C8" s="166" t="s">
        <v>6</v>
      </c>
      <c r="D8" s="192">
        <v>324</v>
      </c>
      <c r="E8" s="193">
        <v>44</v>
      </c>
      <c r="F8" s="143">
        <v>368</v>
      </c>
      <c r="G8" s="146">
        <v>4</v>
      </c>
      <c r="H8" s="149">
        <v>7</v>
      </c>
      <c r="I8" s="123" t="s">
        <v>298</v>
      </c>
      <c r="J8" s="94" t="s">
        <v>299</v>
      </c>
      <c r="K8" s="155">
        <v>17</v>
      </c>
      <c r="M8" s="246"/>
      <c r="N8" s="247"/>
      <c r="O8" s="247"/>
      <c r="P8" s="247"/>
      <c r="Q8" s="247"/>
      <c r="R8" s="247"/>
      <c r="S8" s="247"/>
      <c r="T8" s="247"/>
      <c r="U8" s="247"/>
      <c r="V8" s="247"/>
      <c r="W8" s="247"/>
      <c r="X8" s="247"/>
      <c r="Y8" s="247"/>
      <c r="Z8" s="247"/>
      <c r="AA8" s="247"/>
      <c r="AB8" s="248"/>
      <c r="AD8" s="237"/>
      <c r="AE8" s="238"/>
      <c r="AF8" s="238"/>
      <c r="AG8" s="238"/>
      <c r="AH8" s="238"/>
      <c r="AI8" s="238"/>
      <c r="AJ8" s="238"/>
      <c r="AK8" s="238"/>
      <c r="AL8" s="238"/>
      <c r="AM8" s="238"/>
      <c r="AN8" s="238"/>
      <c r="AO8" s="238"/>
      <c r="AP8" s="238"/>
      <c r="AQ8" s="238"/>
      <c r="AR8" s="238"/>
      <c r="AS8" s="239"/>
      <c r="AU8" s="61">
        <v>40</v>
      </c>
      <c r="AV8" s="61">
        <v>2</v>
      </c>
      <c r="AW8" s="61">
        <v>2</v>
      </c>
      <c r="AX8" s="118" t="s">
        <v>71</v>
      </c>
      <c r="AY8" s="75">
        <v>80</v>
      </c>
      <c r="AZ8" s="75">
        <f t="shared" si="0"/>
        <v>84</v>
      </c>
      <c r="BA8" s="78" t="str">
        <f t="shared" si="1"/>
        <v/>
      </c>
      <c r="BB8" s="78" t="str">
        <f t="shared" si="2"/>
        <v/>
      </c>
    </row>
    <row r="9" spans="2:54" ht="23.25" customHeight="1" x14ac:dyDescent="0.25">
      <c r="B9" s="100" t="s">
        <v>10</v>
      </c>
      <c r="C9" s="166" t="s">
        <v>6</v>
      </c>
      <c r="D9" s="162">
        <v>150</v>
      </c>
      <c r="E9" s="104">
        <v>16</v>
      </c>
      <c r="F9" s="143">
        <v>166</v>
      </c>
      <c r="G9" s="146">
        <v>5</v>
      </c>
      <c r="H9" s="149">
        <v>14</v>
      </c>
      <c r="I9" s="123" t="s">
        <v>300</v>
      </c>
      <c r="J9" s="94" t="s">
        <v>301</v>
      </c>
      <c r="K9" s="155">
        <v>13</v>
      </c>
      <c r="M9" s="246"/>
      <c r="N9" s="247"/>
      <c r="O9" s="247"/>
      <c r="P9" s="247"/>
      <c r="Q9" s="247"/>
      <c r="R9" s="247"/>
      <c r="S9" s="247"/>
      <c r="T9" s="247"/>
      <c r="U9" s="247"/>
      <c r="V9" s="247"/>
      <c r="W9" s="247"/>
      <c r="X9" s="247"/>
      <c r="Y9" s="247"/>
      <c r="Z9" s="247"/>
      <c r="AA9" s="247"/>
      <c r="AB9" s="248"/>
      <c r="AD9" s="237"/>
      <c r="AE9" s="238"/>
      <c r="AF9" s="238"/>
      <c r="AG9" s="238"/>
      <c r="AH9" s="238"/>
      <c r="AI9" s="238"/>
      <c r="AJ9" s="238"/>
      <c r="AK9" s="238"/>
      <c r="AL9" s="238"/>
      <c r="AM9" s="238"/>
      <c r="AN9" s="238"/>
      <c r="AO9" s="238"/>
      <c r="AP9" s="238"/>
      <c r="AQ9" s="238"/>
      <c r="AR9" s="238"/>
      <c r="AS9" s="239"/>
      <c r="AU9" s="61">
        <v>40</v>
      </c>
      <c r="AV9" s="61">
        <v>3</v>
      </c>
      <c r="AW9" s="61">
        <v>1</v>
      </c>
      <c r="AX9" s="117" t="s">
        <v>41</v>
      </c>
      <c r="AY9" s="75">
        <v>40</v>
      </c>
      <c r="AZ9" s="75">
        <f t="shared" si="0"/>
        <v>44</v>
      </c>
      <c r="BA9" s="78" t="str">
        <f t="shared" si="1"/>
        <v/>
      </c>
      <c r="BB9" s="78" t="str">
        <f t="shared" si="2"/>
        <v/>
      </c>
    </row>
    <row r="10" spans="2:54" ht="23.25" x14ac:dyDescent="0.25">
      <c r="B10" s="100" t="s">
        <v>11</v>
      </c>
      <c r="C10" s="166" t="s">
        <v>6</v>
      </c>
      <c r="D10" s="192">
        <v>200</v>
      </c>
      <c r="E10" s="193">
        <v>31</v>
      </c>
      <c r="F10" s="143">
        <v>231</v>
      </c>
      <c r="G10" s="146">
        <v>0</v>
      </c>
      <c r="H10" s="149">
        <v>3</v>
      </c>
      <c r="I10" s="123" t="s">
        <v>302</v>
      </c>
      <c r="J10" s="94" t="s">
        <v>303</v>
      </c>
      <c r="K10" s="155">
        <v>6</v>
      </c>
      <c r="M10" s="246"/>
      <c r="N10" s="247"/>
      <c r="O10" s="247"/>
      <c r="P10" s="247"/>
      <c r="Q10" s="247"/>
      <c r="R10" s="247"/>
      <c r="S10" s="247"/>
      <c r="T10" s="247"/>
      <c r="U10" s="247"/>
      <c r="V10" s="247"/>
      <c r="W10" s="247"/>
      <c r="X10" s="247"/>
      <c r="Y10" s="247"/>
      <c r="Z10" s="247"/>
      <c r="AA10" s="247"/>
      <c r="AB10" s="248"/>
      <c r="AD10" s="237"/>
      <c r="AE10" s="238"/>
      <c r="AF10" s="238"/>
      <c r="AG10" s="238"/>
      <c r="AH10" s="238"/>
      <c r="AI10" s="238"/>
      <c r="AJ10" s="238"/>
      <c r="AK10" s="238"/>
      <c r="AL10" s="238"/>
      <c r="AM10" s="238"/>
      <c r="AN10" s="238"/>
      <c r="AO10" s="238"/>
      <c r="AP10" s="238"/>
      <c r="AQ10" s="238"/>
      <c r="AR10" s="238"/>
      <c r="AS10" s="239"/>
      <c r="AU10" s="61">
        <v>40</v>
      </c>
      <c r="AV10" s="61">
        <v>4</v>
      </c>
      <c r="AW10" s="61">
        <v>2</v>
      </c>
      <c r="AX10" s="118" t="s">
        <v>71</v>
      </c>
      <c r="AY10" s="75">
        <v>80</v>
      </c>
      <c r="AZ10" s="75">
        <f t="shared" si="0"/>
        <v>86</v>
      </c>
      <c r="BA10" s="78" t="str">
        <f t="shared" si="1"/>
        <v/>
      </c>
      <c r="BB10" s="78" t="str">
        <f t="shared" si="2"/>
        <v/>
      </c>
    </row>
    <row r="11" spans="2:54" ht="24" thickBot="1" x14ac:dyDescent="0.3">
      <c r="B11" s="159" t="s">
        <v>12</v>
      </c>
      <c r="C11" s="167" t="s">
        <v>6</v>
      </c>
      <c r="D11" s="163">
        <v>225</v>
      </c>
      <c r="E11" s="160">
        <v>36</v>
      </c>
      <c r="F11" s="144">
        <v>261</v>
      </c>
      <c r="G11" s="147">
        <v>2</v>
      </c>
      <c r="H11" s="150">
        <v>14</v>
      </c>
      <c r="I11" s="123" t="s">
        <v>304</v>
      </c>
      <c r="J11" s="94" t="s">
        <v>305</v>
      </c>
      <c r="K11" s="155">
        <v>18</v>
      </c>
      <c r="M11" s="246"/>
      <c r="N11" s="247"/>
      <c r="O11" s="247"/>
      <c r="P11" s="247"/>
      <c r="Q11" s="247"/>
      <c r="R11" s="247"/>
      <c r="S11" s="247"/>
      <c r="T11" s="247"/>
      <c r="U11" s="247"/>
      <c r="V11" s="247"/>
      <c r="W11" s="247"/>
      <c r="X11" s="247"/>
      <c r="Y11" s="247"/>
      <c r="Z11" s="247"/>
      <c r="AA11" s="247"/>
      <c r="AB11" s="248"/>
      <c r="AD11" s="237"/>
      <c r="AE11" s="238"/>
      <c r="AF11" s="238"/>
      <c r="AG11" s="238"/>
      <c r="AH11" s="238"/>
      <c r="AI11" s="238"/>
      <c r="AJ11" s="238"/>
      <c r="AK11" s="238"/>
      <c r="AL11" s="238"/>
      <c r="AM11" s="238"/>
      <c r="AN11" s="238"/>
      <c r="AO11" s="238"/>
      <c r="AP11" s="238"/>
      <c r="AQ11" s="238"/>
      <c r="AR11" s="238"/>
      <c r="AS11" s="239"/>
      <c r="AU11" s="61">
        <v>40</v>
      </c>
      <c r="AV11" s="61">
        <v>5</v>
      </c>
      <c r="AW11" s="61">
        <v>12</v>
      </c>
      <c r="AX11" s="117" t="s">
        <v>72</v>
      </c>
      <c r="AY11" s="75">
        <v>352</v>
      </c>
      <c r="AZ11" s="75">
        <f t="shared" si="0"/>
        <v>369</v>
      </c>
      <c r="BA11" s="78" t="str">
        <f t="shared" si="1"/>
        <v/>
      </c>
      <c r="BB11" s="78" t="str">
        <f t="shared" si="2"/>
        <v/>
      </c>
    </row>
    <row r="12" spans="2:54" ht="29.25" thickBot="1" x14ac:dyDescent="0.3">
      <c r="B12" s="200" t="s">
        <v>13</v>
      </c>
      <c r="C12" s="202"/>
      <c r="D12" s="186">
        <v>1855</v>
      </c>
      <c r="E12" s="187">
        <v>292</v>
      </c>
      <c r="F12" s="139">
        <v>2147</v>
      </c>
      <c r="G12" s="151">
        <v>19</v>
      </c>
      <c r="H12" s="152">
        <v>57</v>
      </c>
      <c r="I12" s="153"/>
      <c r="J12" s="96"/>
      <c r="K12" s="154">
        <v>113</v>
      </c>
      <c r="M12" s="246"/>
      <c r="N12" s="247"/>
      <c r="O12" s="247"/>
      <c r="P12" s="247"/>
      <c r="Q12" s="247"/>
      <c r="R12" s="247"/>
      <c r="S12" s="247"/>
      <c r="T12" s="247"/>
      <c r="U12" s="247"/>
      <c r="V12" s="247"/>
      <c r="W12" s="247"/>
      <c r="X12" s="247"/>
      <c r="Y12" s="247"/>
      <c r="Z12" s="247"/>
      <c r="AA12" s="247"/>
      <c r="AB12" s="248"/>
      <c r="AD12" s="237"/>
      <c r="AE12" s="238"/>
      <c r="AF12" s="238"/>
      <c r="AG12" s="238"/>
      <c r="AH12" s="238"/>
      <c r="AI12" s="238"/>
      <c r="AJ12" s="238"/>
      <c r="AK12" s="238"/>
      <c r="AL12" s="238"/>
      <c r="AM12" s="238"/>
      <c r="AN12" s="238"/>
      <c r="AO12" s="238"/>
      <c r="AP12" s="238"/>
      <c r="AQ12" s="238"/>
      <c r="AR12" s="238"/>
      <c r="AS12" s="239"/>
      <c r="AU12" s="61">
        <v>40</v>
      </c>
      <c r="AV12" s="61">
        <v>6</v>
      </c>
      <c r="AW12" s="61">
        <v>4</v>
      </c>
      <c r="AX12" s="118" t="s">
        <v>73</v>
      </c>
      <c r="AY12" s="75">
        <v>96</v>
      </c>
      <c r="AZ12" s="75">
        <f t="shared" si="0"/>
        <v>106</v>
      </c>
      <c r="BA12" s="78" t="str">
        <f t="shared" si="1"/>
        <v/>
      </c>
      <c r="BB12" s="78" t="str">
        <f t="shared" si="2"/>
        <v/>
      </c>
    </row>
    <row r="13" spans="2:54" ht="27" thickBot="1" x14ac:dyDescent="0.3">
      <c r="C13" s="129"/>
      <c r="D13" s="129"/>
      <c r="E13" s="129"/>
      <c r="F13" s="86">
        <v>19</v>
      </c>
      <c r="G13" s="179"/>
      <c r="H13" s="179"/>
      <c r="I13" s="180"/>
      <c r="J13" s="181"/>
      <c r="K13" s="86">
        <v>19</v>
      </c>
      <c r="M13" s="246"/>
      <c r="N13" s="247"/>
      <c r="O13" s="247"/>
      <c r="P13" s="247"/>
      <c r="Q13" s="247"/>
      <c r="R13" s="247"/>
      <c r="S13" s="247"/>
      <c r="T13" s="247"/>
      <c r="U13" s="247"/>
      <c r="V13" s="247"/>
      <c r="W13" s="247"/>
      <c r="X13" s="247"/>
      <c r="Y13" s="247"/>
      <c r="Z13" s="247"/>
      <c r="AA13" s="247"/>
      <c r="AB13" s="248"/>
      <c r="AD13" s="237"/>
      <c r="AE13" s="238"/>
      <c r="AF13" s="238"/>
      <c r="AG13" s="238"/>
      <c r="AH13" s="238"/>
      <c r="AI13" s="238"/>
      <c r="AJ13" s="238"/>
      <c r="AK13" s="238"/>
      <c r="AL13" s="238"/>
      <c r="AM13" s="238"/>
      <c r="AN13" s="238"/>
      <c r="AO13" s="238"/>
      <c r="AP13" s="238"/>
      <c r="AQ13" s="238"/>
      <c r="AR13" s="238"/>
      <c r="AS13" s="239"/>
      <c r="AU13" s="61">
        <v>40</v>
      </c>
      <c r="AV13" s="61">
        <v>7</v>
      </c>
      <c r="AW13" s="61">
        <v>16</v>
      </c>
      <c r="AX13" s="117" t="s">
        <v>74</v>
      </c>
      <c r="AY13" s="75">
        <v>448</v>
      </c>
      <c r="AZ13" s="75">
        <f t="shared" si="0"/>
        <v>471</v>
      </c>
      <c r="BA13" s="78">
        <f t="shared" si="1"/>
        <v>471</v>
      </c>
      <c r="BB13" s="78" t="str">
        <f t="shared" si="2"/>
        <v/>
      </c>
    </row>
    <row r="14" spans="2:54" ht="29.25" thickBot="1" x14ac:dyDescent="0.3">
      <c r="B14" s="85"/>
      <c r="C14" s="85"/>
      <c r="D14" s="85"/>
      <c r="E14" s="85"/>
      <c r="F14" s="154">
        <v>113</v>
      </c>
      <c r="G14" s="180"/>
      <c r="H14" s="182"/>
      <c r="I14" s="182"/>
      <c r="J14" s="183"/>
      <c r="K14" s="140">
        <v>2147</v>
      </c>
      <c r="M14" s="246"/>
      <c r="N14" s="247"/>
      <c r="O14" s="247"/>
      <c r="P14" s="247"/>
      <c r="Q14" s="247"/>
      <c r="R14" s="247"/>
      <c r="S14" s="247"/>
      <c r="T14" s="247"/>
      <c r="U14" s="247"/>
      <c r="V14" s="247"/>
      <c r="W14" s="247"/>
      <c r="X14" s="247"/>
      <c r="Y14" s="247"/>
      <c r="Z14" s="247"/>
      <c r="AA14" s="247"/>
      <c r="AB14" s="248"/>
      <c r="AD14" s="237"/>
      <c r="AE14" s="238"/>
      <c r="AF14" s="238"/>
      <c r="AG14" s="238"/>
      <c r="AH14" s="238"/>
      <c r="AI14" s="238"/>
      <c r="AJ14" s="238"/>
      <c r="AK14" s="238"/>
      <c r="AL14" s="238"/>
      <c r="AM14" s="238"/>
      <c r="AN14" s="238"/>
      <c r="AO14" s="238"/>
      <c r="AP14" s="238"/>
      <c r="AQ14" s="238"/>
      <c r="AR14" s="238"/>
      <c r="AS14" s="239"/>
      <c r="AU14" s="61">
        <v>40</v>
      </c>
      <c r="AV14" s="61">
        <v>8</v>
      </c>
      <c r="AW14" s="61">
        <v>10</v>
      </c>
      <c r="AX14" s="118" t="s">
        <v>75</v>
      </c>
      <c r="AY14" s="75">
        <v>336</v>
      </c>
      <c r="AZ14" s="75">
        <f t="shared" si="0"/>
        <v>354</v>
      </c>
      <c r="BA14" s="78" t="str">
        <f t="shared" si="1"/>
        <v/>
      </c>
      <c r="BB14" s="78" t="str">
        <f t="shared" si="2"/>
        <v/>
      </c>
    </row>
    <row r="15" spans="2:54" ht="21" x14ac:dyDescent="0.25">
      <c r="B15" s="85"/>
      <c r="C15" s="85"/>
      <c r="D15" s="85"/>
      <c r="E15" s="85"/>
      <c r="F15" s="85"/>
      <c r="G15" s="184"/>
      <c r="H15" s="182"/>
      <c r="I15" s="182"/>
      <c r="J15" s="183"/>
      <c r="K15" s="85"/>
      <c r="M15" s="246"/>
      <c r="N15" s="247"/>
      <c r="O15" s="247"/>
      <c r="P15" s="247"/>
      <c r="Q15" s="247"/>
      <c r="R15" s="247"/>
      <c r="S15" s="247"/>
      <c r="T15" s="247"/>
      <c r="U15" s="247"/>
      <c r="V15" s="247"/>
      <c r="W15" s="247"/>
      <c r="X15" s="247"/>
      <c r="Y15" s="247"/>
      <c r="Z15" s="247"/>
      <c r="AA15" s="247"/>
      <c r="AB15" s="248"/>
      <c r="AD15" s="237"/>
      <c r="AE15" s="238"/>
      <c r="AF15" s="238"/>
      <c r="AG15" s="238"/>
      <c r="AH15" s="238"/>
      <c r="AI15" s="238"/>
      <c r="AJ15" s="238"/>
      <c r="AK15" s="238"/>
      <c r="AL15" s="238"/>
      <c r="AM15" s="238"/>
      <c r="AN15" s="238"/>
      <c r="AO15" s="238"/>
      <c r="AP15" s="238"/>
      <c r="AQ15" s="238"/>
      <c r="AR15" s="238"/>
      <c r="AS15" s="239"/>
      <c r="AU15" s="61">
        <v>40</v>
      </c>
      <c r="AV15" s="61">
        <v>9</v>
      </c>
      <c r="AW15" s="61">
        <v>6</v>
      </c>
      <c r="AX15" s="117" t="s">
        <v>76</v>
      </c>
      <c r="AY15" s="75">
        <v>208</v>
      </c>
      <c r="AZ15" s="75">
        <f t="shared" si="0"/>
        <v>223</v>
      </c>
      <c r="BA15" s="78" t="str">
        <f t="shared" si="1"/>
        <v/>
      </c>
      <c r="BB15" s="78" t="str">
        <f t="shared" si="2"/>
        <v/>
      </c>
    </row>
    <row r="16" spans="2:54" ht="21.75" thickBot="1" x14ac:dyDescent="0.3">
      <c r="B16" s="85"/>
      <c r="C16" s="85"/>
      <c r="D16" s="85"/>
      <c r="E16" s="85"/>
      <c r="F16" s="85"/>
      <c r="G16" s="181"/>
      <c r="H16" s="182"/>
      <c r="I16" s="182"/>
      <c r="J16" s="185"/>
      <c r="K16" s="85"/>
      <c r="M16" s="246"/>
      <c r="N16" s="247"/>
      <c r="O16" s="247"/>
      <c r="P16" s="247"/>
      <c r="Q16" s="247"/>
      <c r="R16" s="247"/>
      <c r="S16" s="247"/>
      <c r="T16" s="247"/>
      <c r="U16" s="247"/>
      <c r="V16" s="247"/>
      <c r="W16" s="247"/>
      <c r="X16" s="247"/>
      <c r="Y16" s="247"/>
      <c r="Z16" s="247"/>
      <c r="AA16" s="247"/>
      <c r="AB16" s="248"/>
      <c r="AD16" s="237"/>
      <c r="AE16" s="238"/>
      <c r="AF16" s="238"/>
      <c r="AG16" s="238"/>
      <c r="AH16" s="238"/>
      <c r="AI16" s="238"/>
      <c r="AJ16" s="238"/>
      <c r="AK16" s="238"/>
      <c r="AL16" s="238"/>
      <c r="AM16" s="238"/>
      <c r="AN16" s="238"/>
      <c r="AO16" s="238"/>
      <c r="AP16" s="238"/>
      <c r="AQ16" s="238"/>
      <c r="AR16" s="238"/>
      <c r="AS16" s="239"/>
      <c r="AU16" s="61">
        <v>40</v>
      </c>
      <c r="AV16" s="61">
        <v>10</v>
      </c>
      <c r="AW16" s="61">
        <v>6</v>
      </c>
      <c r="AX16" s="118" t="s">
        <v>77</v>
      </c>
      <c r="AY16" s="75">
        <v>240</v>
      </c>
      <c r="AZ16" s="75">
        <f t="shared" si="0"/>
        <v>256</v>
      </c>
      <c r="BA16" s="78" t="str">
        <f t="shared" si="1"/>
        <v/>
      </c>
      <c r="BB16" s="78" t="str">
        <f t="shared" si="2"/>
        <v/>
      </c>
    </row>
    <row r="17" spans="1:54" ht="30.75" thickBot="1" x14ac:dyDescent="0.3">
      <c r="B17" s="224" t="s">
        <v>226</v>
      </c>
      <c r="C17" s="225"/>
      <c r="D17" s="225"/>
      <c r="E17" s="225"/>
      <c r="F17" s="225"/>
      <c r="G17" s="225"/>
      <c r="H17" s="225"/>
      <c r="I17" s="225"/>
      <c r="J17" s="226"/>
      <c r="K17" s="131" t="s">
        <v>225</v>
      </c>
      <c r="M17" s="246"/>
      <c r="N17" s="247"/>
      <c r="O17" s="247"/>
      <c r="P17" s="247"/>
      <c r="Q17" s="247"/>
      <c r="R17" s="247"/>
      <c r="S17" s="247"/>
      <c r="T17" s="247"/>
      <c r="U17" s="247"/>
      <c r="V17" s="247"/>
      <c r="W17" s="247"/>
      <c r="X17" s="247"/>
      <c r="Y17" s="247"/>
      <c r="Z17" s="247"/>
      <c r="AA17" s="247"/>
      <c r="AB17" s="248"/>
      <c r="AD17" s="237"/>
      <c r="AE17" s="238"/>
      <c r="AF17" s="238"/>
      <c r="AG17" s="238"/>
      <c r="AH17" s="238"/>
      <c r="AI17" s="238"/>
      <c r="AJ17" s="238"/>
      <c r="AK17" s="238"/>
      <c r="AL17" s="238"/>
      <c r="AM17" s="238"/>
      <c r="AN17" s="238"/>
      <c r="AO17" s="238"/>
      <c r="AP17" s="238"/>
      <c r="AQ17" s="238"/>
      <c r="AR17" s="238"/>
      <c r="AS17" s="239"/>
      <c r="AU17" s="61">
        <v>40</v>
      </c>
      <c r="AV17" s="61">
        <v>11</v>
      </c>
      <c r="AW17" s="61">
        <v>3</v>
      </c>
      <c r="AX17" s="117" t="s">
        <v>78</v>
      </c>
      <c r="AY17" s="75">
        <v>88</v>
      </c>
      <c r="AZ17" s="75">
        <f t="shared" si="0"/>
        <v>102</v>
      </c>
      <c r="BA17" s="78" t="str">
        <f t="shared" si="1"/>
        <v/>
      </c>
      <c r="BB17" s="78" t="str">
        <f t="shared" si="2"/>
        <v/>
      </c>
    </row>
    <row r="18" spans="1:54" ht="27" customHeight="1" thickBot="1" x14ac:dyDescent="0.3">
      <c r="A18" s="130">
        <v>1</v>
      </c>
      <c r="B18" s="134" t="s">
        <v>221</v>
      </c>
      <c r="C18" s="297" t="s">
        <v>306</v>
      </c>
      <c r="D18" s="298"/>
      <c r="E18" s="298"/>
      <c r="F18" s="299"/>
      <c r="G18" s="126" t="s">
        <v>276</v>
      </c>
      <c r="H18" s="252" t="s">
        <v>307</v>
      </c>
      <c r="I18" s="253"/>
      <c r="J18" s="254"/>
      <c r="K18" s="132" t="s">
        <v>222</v>
      </c>
      <c r="M18" s="246"/>
      <c r="N18" s="247"/>
      <c r="O18" s="247"/>
      <c r="P18" s="247"/>
      <c r="Q18" s="247"/>
      <c r="R18" s="247"/>
      <c r="S18" s="247"/>
      <c r="T18" s="247"/>
      <c r="U18" s="247"/>
      <c r="V18" s="247"/>
      <c r="W18" s="247"/>
      <c r="X18" s="247"/>
      <c r="Y18" s="247"/>
      <c r="Z18" s="247"/>
      <c r="AA18" s="247"/>
      <c r="AB18" s="248"/>
      <c r="AD18" s="237"/>
      <c r="AE18" s="238"/>
      <c r="AF18" s="238"/>
      <c r="AG18" s="238"/>
      <c r="AH18" s="238"/>
      <c r="AI18" s="238"/>
      <c r="AJ18" s="238"/>
      <c r="AK18" s="238"/>
      <c r="AL18" s="238"/>
      <c r="AM18" s="238"/>
      <c r="AN18" s="238"/>
      <c r="AO18" s="238"/>
      <c r="AP18" s="238"/>
      <c r="AQ18" s="238"/>
      <c r="AR18" s="238"/>
      <c r="AS18" s="239"/>
      <c r="AU18" s="61">
        <v>40</v>
      </c>
      <c r="AV18" s="61">
        <v>12</v>
      </c>
      <c r="AW18" s="61">
        <v>6</v>
      </c>
      <c r="AX18" s="118" t="s">
        <v>79</v>
      </c>
      <c r="AY18" s="75">
        <v>176</v>
      </c>
      <c r="AZ18" s="75">
        <f t="shared" si="0"/>
        <v>194</v>
      </c>
      <c r="BA18" s="78" t="str">
        <f t="shared" si="1"/>
        <v/>
      </c>
      <c r="BB18" s="78" t="str">
        <f t="shared" si="2"/>
        <v/>
      </c>
    </row>
    <row r="19" spans="1:54" ht="27" customHeight="1" thickBot="1" x14ac:dyDescent="0.3">
      <c r="A19" s="130">
        <v>2</v>
      </c>
      <c r="B19" s="135" t="s">
        <v>14</v>
      </c>
      <c r="C19" s="300" t="s">
        <v>308</v>
      </c>
      <c r="D19" s="301"/>
      <c r="E19" s="301"/>
      <c r="F19" s="302"/>
      <c r="G19" s="255" t="s">
        <v>309</v>
      </c>
      <c r="H19" s="256"/>
      <c r="I19" s="256"/>
      <c r="J19" s="257"/>
      <c r="K19" s="133" t="s">
        <v>228</v>
      </c>
      <c r="M19" s="246"/>
      <c r="N19" s="247"/>
      <c r="O19" s="247"/>
      <c r="P19" s="247"/>
      <c r="Q19" s="247"/>
      <c r="R19" s="247"/>
      <c r="S19" s="247"/>
      <c r="T19" s="247"/>
      <c r="U19" s="247"/>
      <c r="V19" s="247"/>
      <c r="W19" s="247"/>
      <c r="X19" s="247"/>
      <c r="Y19" s="247"/>
      <c r="Z19" s="247"/>
      <c r="AA19" s="247"/>
      <c r="AB19" s="248"/>
      <c r="AD19" s="237"/>
      <c r="AE19" s="238"/>
      <c r="AF19" s="238"/>
      <c r="AG19" s="238"/>
      <c r="AH19" s="238"/>
      <c r="AI19" s="238"/>
      <c r="AJ19" s="238"/>
      <c r="AK19" s="238"/>
      <c r="AL19" s="238"/>
      <c r="AM19" s="238"/>
      <c r="AN19" s="238"/>
      <c r="AO19" s="238"/>
      <c r="AP19" s="238"/>
      <c r="AQ19" s="238"/>
      <c r="AR19" s="238"/>
      <c r="AS19" s="239"/>
      <c r="AU19" s="61">
        <v>40</v>
      </c>
      <c r="AV19" s="61">
        <v>13</v>
      </c>
      <c r="AW19" s="61">
        <v>6</v>
      </c>
      <c r="AX19" s="117" t="s">
        <v>77</v>
      </c>
      <c r="AY19" s="75">
        <v>240</v>
      </c>
      <c r="AZ19" s="75">
        <f t="shared" si="0"/>
        <v>259</v>
      </c>
      <c r="BA19" s="78" t="str">
        <f t="shared" si="1"/>
        <v/>
      </c>
      <c r="BB19" s="78" t="str">
        <f t="shared" si="2"/>
        <v/>
      </c>
    </row>
    <row r="20" spans="1:54" ht="27" customHeight="1" thickBot="1" x14ac:dyDescent="0.3">
      <c r="A20" s="130">
        <v>3</v>
      </c>
      <c r="B20" s="135" t="s">
        <v>220</v>
      </c>
      <c r="C20" s="294" t="s">
        <v>310</v>
      </c>
      <c r="D20" s="295"/>
      <c r="E20" s="295"/>
      <c r="F20" s="296"/>
      <c r="G20" s="128" t="s">
        <v>276</v>
      </c>
      <c r="H20" s="258" t="s">
        <v>311</v>
      </c>
      <c r="I20" s="259"/>
      <c r="J20" s="260"/>
      <c r="K20" s="133" t="s">
        <v>223</v>
      </c>
      <c r="M20" s="246"/>
      <c r="N20" s="247"/>
      <c r="O20" s="247"/>
      <c r="P20" s="247"/>
      <c r="Q20" s="247"/>
      <c r="R20" s="247"/>
      <c r="S20" s="247"/>
      <c r="T20" s="247"/>
      <c r="U20" s="247"/>
      <c r="V20" s="247"/>
      <c r="W20" s="247"/>
      <c r="X20" s="247"/>
      <c r="Y20" s="247"/>
      <c r="Z20" s="247"/>
      <c r="AA20" s="247"/>
      <c r="AB20" s="248"/>
      <c r="AD20" s="237"/>
      <c r="AE20" s="238"/>
      <c r="AF20" s="238"/>
      <c r="AG20" s="238"/>
      <c r="AH20" s="238"/>
      <c r="AI20" s="238"/>
      <c r="AJ20" s="238"/>
      <c r="AK20" s="238"/>
      <c r="AL20" s="238"/>
      <c r="AM20" s="238"/>
      <c r="AN20" s="238"/>
      <c r="AO20" s="238"/>
      <c r="AP20" s="238"/>
      <c r="AQ20" s="238"/>
      <c r="AR20" s="238"/>
      <c r="AS20" s="239"/>
      <c r="AU20" s="61">
        <v>40</v>
      </c>
      <c r="AV20" s="61">
        <v>14</v>
      </c>
      <c r="AW20" s="61">
        <v>1</v>
      </c>
      <c r="AX20" s="118" t="s">
        <v>41</v>
      </c>
      <c r="AY20" s="75">
        <v>40</v>
      </c>
      <c r="AZ20" s="75">
        <f t="shared" si="0"/>
        <v>55</v>
      </c>
      <c r="BA20" s="78">
        <f t="shared" si="1"/>
        <v>55</v>
      </c>
      <c r="BB20" s="78" t="str">
        <f t="shared" si="2"/>
        <v/>
      </c>
    </row>
    <row r="21" spans="1:54" ht="27" customHeight="1" thickBot="1" x14ac:dyDescent="0.3">
      <c r="A21" s="130">
        <v>4</v>
      </c>
      <c r="B21" s="135" t="s">
        <v>16</v>
      </c>
      <c r="C21" s="294" t="s">
        <v>312</v>
      </c>
      <c r="D21" s="295"/>
      <c r="E21" s="295"/>
      <c r="F21" s="296"/>
      <c r="G21" s="128" t="s">
        <v>279</v>
      </c>
      <c r="H21" s="258" t="s">
        <v>313</v>
      </c>
      <c r="I21" s="259"/>
      <c r="J21" s="260"/>
      <c r="K21" s="133" t="s">
        <v>223</v>
      </c>
      <c r="M21" s="246"/>
      <c r="N21" s="247"/>
      <c r="O21" s="247"/>
      <c r="P21" s="247"/>
      <c r="Q21" s="247"/>
      <c r="R21" s="247"/>
      <c r="S21" s="247"/>
      <c r="T21" s="247"/>
      <c r="U21" s="247"/>
      <c r="V21" s="247"/>
      <c r="W21" s="247"/>
      <c r="X21" s="247"/>
      <c r="Y21" s="247"/>
      <c r="Z21" s="247"/>
      <c r="AA21" s="247"/>
      <c r="AB21" s="248"/>
      <c r="AD21" s="237"/>
      <c r="AE21" s="238"/>
      <c r="AF21" s="238"/>
      <c r="AG21" s="238"/>
      <c r="AH21" s="238"/>
      <c r="AI21" s="238"/>
      <c r="AJ21" s="238"/>
      <c r="AK21" s="238"/>
      <c r="AL21" s="238"/>
      <c r="AM21" s="238"/>
      <c r="AN21" s="238"/>
      <c r="AO21" s="238"/>
      <c r="AP21" s="238"/>
      <c r="AQ21" s="238"/>
      <c r="AR21" s="238"/>
      <c r="AS21" s="239"/>
      <c r="AU21" s="61">
        <v>40</v>
      </c>
      <c r="AV21" s="61">
        <v>15</v>
      </c>
      <c r="AW21" s="61">
        <v>6</v>
      </c>
      <c r="AX21" s="117" t="s">
        <v>80</v>
      </c>
      <c r="AY21" s="75">
        <v>208</v>
      </c>
      <c r="AZ21" s="75">
        <f t="shared" si="0"/>
        <v>229</v>
      </c>
      <c r="BA21" s="78" t="str">
        <f t="shared" si="1"/>
        <v/>
      </c>
      <c r="BB21" s="78" t="str">
        <f t="shared" si="2"/>
        <v/>
      </c>
    </row>
    <row r="22" spans="1:54" ht="27" customHeight="1" thickBot="1" x14ac:dyDescent="0.3">
      <c r="A22" s="130">
        <v>5</v>
      </c>
      <c r="B22" s="136" t="s">
        <v>14</v>
      </c>
      <c r="C22" s="227" t="s">
        <v>314</v>
      </c>
      <c r="D22" s="228"/>
      <c r="E22" s="228"/>
      <c r="F22" s="229"/>
      <c r="G22" s="127" t="s">
        <v>279</v>
      </c>
      <c r="H22" s="258" t="s">
        <v>315</v>
      </c>
      <c r="I22" s="259"/>
      <c r="J22" s="260"/>
      <c r="K22" s="133" t="s">
        <v>224</v>
      </c>
      <c r="M22" s="246"/>
      <c r="N22" s="247"/>
      <c r="O22" s="247"/>
      <c r="P22" s="247"/>
      <c r="Q22" s="247"/>
      <c r="R22" s="247"/>
      <c r="S22" s="247"/>
      <c r="T22" s="247"/>
      <c r="U22" s="247"/>
      <c r="V22" s="247"/>
      <c r="W22" s="247"/>
      <c r="X22" s="247"/>
      <c r="Y22" s="247"/>
      <c r="Z22" s="247"/>
      <c r="AA22" s="247"/>
      <c r="AB22" s="248"/>
      <c r="AD22" s="237"/>
      <c r="AE22" s="238"/>
      <c r="AF22" s="238"/>
      <c r="AG22" s="238"/>
      <c r="AH22" s="238"/>
      <c r="AI22" s="238"/>
      <c r="AJ22" s="238"/>
      <c r="AK22" s="238"/>
      <c r="AL22" s="238"/>
      <c r="AM22" s="238"/>
      <c r="AN22" s="238"/>
      <c r="AO22" s="238"/>
      <c r="AP22" s="238"/>
      <c r="AQ22" s="238"/>
      <c r="AR22" s="238"/>
      <c r="AS22" s="239"/>
      <c r="AU22" s="61">
        <v>40</v>
      </c>
      <c r="AV22" s="61">
        <v>16</v>
      </c>
      <c r="AW22" s="61">
        <v>8</v>
      </c>
      <c r="AX22" s="117" t="s">
        <v>81</v>
      </c>
      <c r="AY22" s="75">
        <v>288</v>
      </c>
      <c r="AZ22" s="75">
        <f t="shared" si="0"/>
        <v>312</v>
      </c>
      <c r="BA22" s="78" t="str">
        <f t="shared" si="1"/>
        <v/>
      </c>
      <c r="BB22" s="78" t="str">
        <f t="shared" si="2"/>
        <v/>
      </c>
    </row>
    <row r="23" spans="1:54" ht="27" customHeight="1" thickBot="1" x14ac:dyDescent="0.3">
      <c r="A23" s="130">
        <v>6</v>
      </c>
      <c r="B23" s="134" t="s">
        <v>58</v>
      </c>
      <c r="C23" s="297" t="s">
        <v>316</v>
      </c>
      <c r="D23" s="298"/>
      <c r="E23" s="298"/>
      <c r="F23" s="299"/>
      <c r="G23" s="126" t="s">
        <v>276</v>
      </c>
      <c r="H23" s="258" t="s">
        <v>317</v>
      </c>
      <c r="I23" s="259"/>
      <c r="J23" s="260"/>
      <c r="K23" s="133" t="s">
        <v>222</v>
      </c>
      <c r="M23" s="246"/>
      <c r="N23" s="247"/>
      <c r="O23" s="247"/>
      <c r="P23" s="247"/>
      <c r="Q23" s="247"/>
      <c r="R23" s="247"/>
      <c r="S23" s="247"/>
      <c r="T23" s="247"/>
      <c r="U23" s="247"/>
      <c r="V23" s="247"/>
      <c r="W23" s="247"/>
      <c r="X23" s="247"/>
      <c r="Y23" s="247"/>
      <c r="Z23" s="247"/>
      <c r="AA23" s="247"/>
      <c r="AB23" s="248"/>
      <c r="AD23" s="237"/>
      <c r="AE23" s="238"/>
      <c r="AF23" s="238"/>
      <c r="AG23" s="238"/>
      <c r="AH23" s="238"/>
      <c r="AI23" s="238"/>
      <c r="AJ23" s="238"/>
      <c r="AK23" s="238"/>
      <c r="AL23" s="238"/>
      <c r="AM23" s="238"/>
      <c r="AN23" s="238"/>
      <c r="AO23" s="238"/>
      <c r="AP23" s="238"/>
      <c r="AQ23" s="238"/>
      <c r="AR23" s="238"/>
      <c r="AS23" s="239"/>
      <c r="AU23" s="61">
        <v>40</v>
      </c>
      <c r="AV23" s="61">
        <v>17</v>
      </c>
      <c r="AW23" s="61">
        <v>5</v>
      </c>
      <c r="AX23" s="117" t="s">
        <v>82</v>
      </c>
      <c r="AY23" s="75">
        <v>168</v>
      </c>
      <c r="AZ23" s="75">
        <f t="shared" si="0"/>
        <v>190</v>
      </c>
      <c r="BA23" s="78" t="str">
        <f t="shared" si="1"/>
        <v/>
      </c>
      <c r="BB23" s="78" t="str">
        <f t="shared" si="2"/>
        <v/>
      </c>
    </row>
    <row r="24" spans="1:54" ht="27" customHeight="1" thickBot="1" x14ac:dyDescent="0.3">
      <c r="A24" s="261">
        <v>7</v>
      </c>
      <c r="B24" s="230" t="s">
        <v>219</v>
      </c>
      <c r="C24" s="232" t="s">
        <v>318</v>
      </c>
      <c r="D24" s="232"/>
      <c r="E24" s="232"/>
      <c r="F24" s="232"/>
      <c r="G24" s="124" t="s">
        <v>279</v>
      </c>
      <c r="H24" s="258" t="s">
        <v>319</v>
      </c>
      <c r="I24" s="259"/>
      <c r="J24" s="260"/>
      <c r="K24" s="263" t="s">
        <v>227</v>
      </c>
      <c r="M24" s="246"/>
      <c r="N24" s="247"/>
      <c r="O24" s="247"/>
      <c r="P24" s="247"/>
      <c r="Q24" s="247"/>
      <c r="R24" s="247"/>
      <c r="S24" s="247"/>
      <c r="T24" s="247"/>
      <c r="U24" s="247"/>
      <c r="V24" s="247"/>
      <c r="W24" s="247"/>
      <c r="X24" s="247"/>
      <c r="Y24" s="247"/>
      <c r="Z24" s="247"/>
      <c r="AA24" s="247"/>
      <c r="AB24" s="248"/>
      <c r="AD24" s="237"/>
      <c r="AE24" s="238"/>
      <c r="AF24" s="238"/>
      <c r="AG24" s="238"/>
      <c r="AH24" s="238"/>
      <c r="AI24" s="238"/>
      <c r="AJ24" s="238"/>
      <c r="AK24" s="238"/>
      <c r="AL24" s="238"/>
      <c r="AM24" s="238"/>
      <c r="AN24" s="238"/>
      <c r="AO24" s="238"/>
      <c r="AP24" s="238"/>
      <c r="AQ24" s="238"/>
      <c r="AR24" s="238"/>
      <c r="AS24" s="239"/>
      <c r="AU24" s="61">
        <v>40</v>
      </c>
      <c r="AV24" s="61">
        <v>18</v>
      </c>
      <c r="AW24" s="61">
        <v>10</v>
      </c>
      <c r="AX24" s="117" t="s">
        <v>83</v>
      </c>
      <c r="AY24" s="75">
        <v>336</v>
      </c>
      <c r="AZ24" s="75">
        <f t="shared" si="0"/>
        <v>364</v>
      </c>
      <c r="BA24" s="78" t="str">
        <f t="shared" si="1"/>
        <v/>
      </c>
      <c r="BB24" s="78" t="str">
        <f t="shared" si="2"/>
        <v/>
      </c>
    </row>
    <row r="25" spans="1:54" ht="27" customHeight="1" thickBot="1" x14ac:dyDescent="0.3">
      <c r="A25" s="262"/>
      <c r="B25" s="231"/>
      <c r="C25" s="233"/>
      <c r="D25" s="233"/>
      <c r="E25" s="233"/>
      <c r="F25" s="233"/>
      <c r="G25" s="125" t="s">
        <v>320</v>
      </c>
      <c r="H25" s="258" t="s">
        <v>321</v>
      </c>
      <c r="I25" s="259"/>
      <c r="J25" s="260"/>
      <c r="K25" s="264"/>
      <c r="M25" s="246"/>
      <c r="N25" s="247"/>
      <c r="O25" s="247"/>
      <c r="P25" s="247"/>
      <c r="Q25" s="247"/>
      <c r="R25" s="247"/>
      <c r="S25" s="247"/>
      <c r="T25" s="247"/>
      <c r="U25" s="247"/>
      <c r="V25" s="247"/>
      <c r="W25" s="247"/>
      <c r="X25" s="247"/>
      <c r="Y25" s="247"/>
      <c r="Z25" s="247"/>
      <c r="AA25" s="247"/>
      <c r="AB25" s="248"/>
      <c r="AD25" s="237"/>
      <c r="AE25" s="238"/>
      <c r="AF25" s="238"/>
      <c r="AG25" s="238"/>
      <c r="AH25" s="238"/>
      <c r="AI25" s="238"/>
      <c r="AJ25" s="238"/>
      <c r="AK25" s="238"/>
      <c r="AL25" s="238"/>
      <c r="AM25" s="238"/>
      <c r="AN25" s="238"/>
      <c r="AO25" s="238"/>
      <c r="AP25" s="238"/>
      <c r="AQ25" s="238"/>
      <c r="AR25" s="238"/>
      <c r="AS25" s="239"/>
      <c r="AU25" s="61">
        <v>40</v>
      </c>
      <c r="AV25" s="61">
        <v>19</v>
      </c>
      <c r="AW25" s="61">
        <v>2</v>
      </c>
      <c r="AX25" s="117" t="s">
        <v>71</v>
      </c>
      <c r="AY25" s="75">
        <v>80</v>
      </c>
      <c r="AZ25" s="75">
        <f t="shared" si="0"/>
        <v>101</v>
      </c>
      <c r="BA25" s="78" t="str">
        <f t="shared" si="1"/>
        <v/>
      </c>
      <c r="BB25" s="78">
        <f t="shared" si="2"/>
        <v>101</v>
      </c>
    </row>
    <row r="26" spans="1:54" ht="24.75" customHeight="1" thickBot="1" x14ac:dyDescent="0.3">
      <c r="A26" s="261">
        <v>8</v>
      </c>
      <c r="B26" s="230" t="s">
        <v>254</v>
      </c>
      <c r="C26" s="232" t="s">
        <v>322</v>
      </c>
      <c r="D26" s="232"/>
      <c r="E26" s="232"/>
      <c r="F26" s="232"/>
      <c r="G26" s="124" t="s">
        <v>279</v>
      </c>
      <c r="H26" s="258" t="s">
        <v>323</v>
      </c>
      <c r="I26" s="259"/>
      <c r="J26" s="260"/>
      <c r="K26" s="263" t="s">
        <v>255</v>
      </c>
      <c r="M26" s="249"/>
      <c r="N26" s="250"/>
      <c r="O26" s="250"/>
      <c r="P26" s="250"/>
      <c r="Q26" s="250"/>
      <c r="R26" s="250"/>
      <c r="S26" s="250"/>
      <c r="T26" s="250"/>
      <c r="U26" s="250"/>
      <c r="V26" s="250"/>
      <c r="W26" s="250"/>
      <c r="X26" s="250"/>
      <c r="Y26" s="250"/>
      <c r="Z26" s="250"/>
      <c r="AA26" s="250"/>
      <c r="AB26" s="251"/>
      <c r="AD26" s="240"/>
      <c r="AE26" s="241"/>
      <c r="AF26" s="241"/>
      <c r="AG26" s="241"/>
      <c r="AH26" s="241"/>
      <c r="AI26" s="241"/>
      <c r="AJ26" s="241"/>
      <c r="AK26" s="241"/>
      <c r="AL26" s="241"/>
      <c r="AM26" s="241"/>
      <c r="AN26" s="241"/>
      <c r="AO26" s="241"/>
      <c r="AP26" s="241"/>
      <c r="AQ26" s="241"/>
      <c r="AR26" s="241"/>
      <c r="AS26" s="242"/>
      <c r="AU26" s="61">
        <v>40</v>
      </c>
      <c r="AV26" s="61">
        <v>20</v>
      </c>
      <c r="AW26" s="61">
        <v>3</v>
      </c>
      <c r="AX26" s="117" t="s">
        <v>84</v>
      </c>
      <c r="AY26" s="75">
        <v>88</v>
      </c>
      <c r="AZ26" s="75">
        <f t="shared" si="0"/>
        <v>111</v>
      </c>
      <c r="BA26" s="78" t="str">
        <f t="shared" si="1"/>
        <v/>
      </c>
      <c r="BB26" s="78" t="str">
        <f t="shared" si="2"/>
        <v/>
      </c>
    </row>
    <row r="27" spans="1:54" ht="24.75" customHeight="1" thickBot="1" x14ac:dyDescent="0.3">
      <c r="A27" s="262"/>
      <c r="B27" s="231"/>
      <c r="C27" s="233"/>
      <c r="D27" s="233"/>
      <c r="E27" s="233"/>
      <c r="F27" s="233"/>
      <c r="G27" s="125" t="s">
        <v>276</v>
      </c>
      <c r="H27" s="258" t="s">
        <v>324</v>
      </c>
      <c r="I27" s="259"/>
      <c r="J27" s="260"/>
      <c r="K27" s="264"/>
      <c r="M27" s="203" t="s">
        <v>274</v>
      </c>
      <c r="N27" s="204"/>
      <c r="O27" s="204"/>
      <c r="P27" s="204"/>
      <c r="Q27" s="204"/>
      <c r="R27" s="204"/>
      <c r="S27" s="204"/>
      <c r="T27" s="204"/>
      <c r="U27" s="204"/>
      <c r="V27" s="204"/>
      <c r="W27" s="204"/>
      <c r="X27" s="204"/>
      <c r="Y27" s="204"/>
      <c r="Z27" s="204"/>
      <c r="AA27" s="204"/>
      <c r="AB27" s="205"/>
      <c r="AD27" s="203" t="s">
        <v>275</v>
      </c>
      <c r="AE27" s="204"/>
      <c r="AF27" s="204"/>
      <c r="AG27" s="204"/>
      <c r="AH27" s="204"/>
      <c r="AI27" s="204"/>
      <c r="AJ27" s="204"/>
      <c r="AK27" s="204"/>
      <c r="AL27" s="204"/>
      <c r="AM27" s="204"/>
      <c r="AN27" s="204"/>
      <c r="AO27" s="204"/>
      <c r="AP27" s="204"/>
      <c r="AQ27" s="204"/>
      <c r="AR27" s="204"/>
      <c r="AS27" s="205"/>
      <c r="AU27" s="61">
        <v>40</v>
      </c>
      <c r="AV27" s="61">
        <v>21</v>
      </c>
      <c r="AW27" s="61">
        <v>12</v>
      </c>
      <c r="AX27" s="117" t="s">
        <v>85</v>
      </c>
      <c r="AY27" s="75">
        <v>480</v>
      </c>
      <c r="AZ27" s="75">
        <f t="shared" si="0"/>
        <v>513</v>
      </c>
      <c r="BA27" s="78">
        <f t="shared" si="1"/>
        <v>513</v>
      </c>
      <c r="BB27" s="78" t="str">
        <f t="shared" si="2"/>
        <v/>
      </c>
    </row>
    <row r="28" spans="1:54" ht="25.5" customHeight="1" thickBot="1" x14ac:dyDescent="0.3">
      <c r="B28" s="303" t="s">
        <v>258</v>
      </c>
      <c r="C28" s="304"/>
      <c r="D28" s="304"/>
      <c r="E28" s="304"/>
      <c r="F28" s="304"/>
      <c r="G28" s="304"/>
      <c r="H28" s="304"/>
      <c r="I28" s="304"/>
      <c r="J28" s="304"/>
      <c r="K28" s="305"/>
      <c r="M28" s="203" t="s">
        <v>276</v>
      </c>
      <c r="N28" s="204"/>
      <c r="O28" s="204"/>
      <c r="P28" s="204"/>
      <c r="Q28" s="204"/>
      <c r="R28" s="204"/>
      <c r="S28" s="204"/>
      <c r="T28" s="204"/>
      <c r="U28" s="204"/>
      <c r="V28" s="204"/>
      <c r="W28" s="204"/>
      <c r="X28" s="204"/>
      <c r="Y28" s="204"/>
      <c r="Z28" s="204"/>
      <c r="AA28" s="204"/>
      <c r="AB28" s="205"/>
      <c r="AD28" s="203" t="s">
        <v>276</v>
      </c>
      <c r="AE28" s="204"/>
      <c r="AF28" s="204"/>
      <c r="AG28" s="204"/>
      <c r="AH28" s="204"/>
      <c r="AI28" s="204"/>
      <c r="AJ28" s="204"/>
      <c r="AK28" s="204"/>
      <c r="AL28" s="204"/>
      <c r="AM28" s="204"/>
      <c r="AN28" s="204"/>
      <c r="AO28" s="204"/>
      <c r="AP28" s="204"/>
      <c r="AQ28" s="204"/>
      <c r="AR28" s="204"/>
      <c r="AS28" s="205"/>
      <c r="AU28" s="61">
        <v>40</v>
      </c>
      <c r="AV28" s="61">
        <v>22</v>
      </c>
      <c r="AW28" s="61">
        <v>4</v>
      </c>
      <c r="AX28" s="117" t="s">
        <v>86</v>
      </c>
      <c r="AY28" s="75">
        <v>160</v>
      </c>
      <c r="AZ28" s="75">
        <f t="shared" si="0"/>
        <v>186</v>
      </c>
      <c r="BA28" s="78" t="str">
        <f t="shared" si="1"/>
        <v/>
      </c>
      <c r="BB28" s="78" t="str">
        <f t="shared" si="2"/>
        <v/>
      </c>
    </row>
    <row r="29" spans="1:54" ht="24" customHeight="1" x14ac:dyDescent="0.25">
      <c r="AU29" s="61">
        <v>40</v>
      </c>
      <c r="AV29" s="61">
        <v>23</v>
      </c>
      <c r="AW29" s="61">
        <v>2</v>
      </c>
      <c r="AX29" s="117" t="s">
        <v>71</v>
      </c>
      <c r="AY29" s="75">
        <v>80</v>
      </c>
      <c r="AZ29" s="75">
        <f t="shared" si="0"/>
        <v>105</v>
      </c>
      <c r="BA29" s="78" t="str">
        <f t="shared" si="1"/>
        <v/>
      </c>
      <c r="BB29" s="78" t="str">
        <f t="shared" si="2"/>
        <v/>
      </c>
    </row>
    <row r="30" spans="1:54" ht="24" customHeight="1" x14ac:dyDescent="0.25">
      <c r="B30" s="292" t="s">
        <v>229</v>
      </c>
      <c r="C30" s="292"/>
      <c r="D30" s="292"/>
      <c r="E30" s="292"/>
      <c r="F30" s="292"/>
      <c r="G30" s="292"/>
      <c r="H30" s="292"/>
      <c r="I30" s="292"/>
      <c r="J30" s="292"/>
      <c r="K30" s="292"/>
      <c r="AU30" s="61">
        <v>40</v>
      </c>
      <c r="AV30" s="61">
        <v>24</v>
      </c>
      <c r="AW30" s="61">
        <v>2</v>
      </c>
      <c r="AX30" s="117" t="s">
        <v>87</v>
      </c>
      <c r="AY30" s="75">
        <v>48</v>
      </c>
      <c r="AZ30" s="75">
        <f t="shared" si="0"/>
        <v>74</v>
      </c>
      <c r="BA30" s="78" t="str">
        <f t="shared" si="1"/>
        <v/>
      </c>
      <c r="BB30" s="78" t="str">
        <f t="shared" si="2"/>
        <v/>
      </c>
    </row>
    <row r="31" spans="1:54" ht="26.25" customHeight="1" thickBot="1" x14ac:dyDescent="0.3">
      <c r="B31" s="293"/>
      <c r="C31" s="293"/>
      <c r="D31" s="293"/>
      <c r="E31" s="293"/>
      <c r="F31" s="293"/>
      <c r="G31" s="293"/>
      <c r="H31" s="293"/>
      <c r="I31" s="293"/>
      <c r="J31" s="293"/>
      <c r="K31" s="293"/>
      <c r="AD31" s="216" t="s">
        <v>215</v>
      </c>
      <c r="AE31" s="216"/>
      <c r="AF31" s="216"/>
      <c r="AG31" s="216"/>
      <c r="AH31" s="216"/>
      <c r="AI31" s="216"/>
      <c r="AJ31" s="216"/>
      <c r="AK31" s="216"/>
      <c r="AL31" s="216"/>
      <c r="AM31" s="216"/>
      <c r="AN31" s="216"/>
      <c r="AO31" s="216"/>
      <c r="AP31" s="216"/>
      <c r="AQ31" s="216"/>
      <c r="AR31" s="216"/>
      <c r="AS31" s="216"/>
      <c r="AU31" s="61">
        <v>40</v>
      </c>
      <c r="AV31" s="61">
        <v>25</v>
      </c>
      <c r="AW31" s="61">
        <v>9</v>
      </c>
      <c r="AX31" s="117" t="s">
        <v>88</v>
      </c>
      <c r="AY31" s="75">
        <v>296</v>
      </c>
      <c r="AZ31" s="75">
        <f t="shared" si="0"/>
        <v>330</v>
      </c>
      <c r="BA31" s="78" t="str">
        <f t="shared" si="1"/>
        <v/>
      </c>
      <c r="BB31" s="78" t="str">
        <f t="shared" si="2"/>
        <v/>
      </c>
    </row>
    <row r="32" spans="1:54" ht="26.25" customHeight="1" thickBot="1" x14ac:dyDescent="0.3">
      <c r="B32" s="92" t="s">
        <v>60</v>
      </c>
      <c r="C32" s="97" t="s">
        <v>0</v>
      </c>
      <c r="D32" s="97" t="s">
        <v>61</v>
      </c>
      <c r="E32" s="97" t="s">
        <v>62</v>
      </c>
      <c r="F32" s="92" t="s">
        <v>3</v>
      </c>
      <c r="G32" s="80" t="s">
        <v>63</v>
      </c>
      <c r="H32" s="80" t="s">
        <v>64</v>
      </c>
      <c r="I32" s="121" t="s">
        <v>218</v>
      </c>
      <c r="J32" s="92" t="s">
        <v>59</v>
      </c>
      <c r="K32" s="93" t="s">
        <v>3</v>
      </c>
      <c r="M32" s="63"/>
      <c r="AD32" s="221"/>
      <c r="AE32" s="221"/>
      <c r="AF32" s="221"/>
      <c r="AG32" s="221"/>
      <c r="AH32" s="221"/>
      <c r="AI32" s="221"/>
      <c r="AJ32" s="221"/>
      <c r="AK32" s="221"/>
      <c r="AL32" s="221"/>
      <c r="AM32" s="221"/>
      <c r="AN32" s="221"/>
      <c r="AO32" s="221"/>
      <c r="AP32" s="221"/>
      <c r="AQ32" s="221"/>
      <c r="AR32" s="221"/>
      <c r="AS32" s="221"/>
      <c r="AU32" s="61">
        <v>40</v>
      </c>
      <c r="AV32" s="61">
        <v>26</v>
      </c>
      <c r="AW32" s="61">
        <v>2</v>
      </c>
      <c r="AX32" s="117" t="s">
        <v>71</v>
      </c>
      <c r="AY32" s="75">
        <v>80</v>
      </c>
      <c r="AZ32" s="75">
        <f t="shared" si="0"/>
        <v>108</v>
      </c>
      <c r="BA32" s="78" t="str">
        <f t="shared" si="1"/>
        <v/>
      </c>
      <c r="BB32" s="78" t="str">
        <f t="shared" si="2"/>
        <v/>
      </c>
    </row>
    <row r="33" spans="2:54" ht="24" customHeight="1" thickBot="1" x14ac:dyDescent="0.3">
      <c r="B33" s="100" t="s">
        <v>5</v>
      </c>
      <c r="C33" s="99" t="s">
        <v>6</v>
      </c>
      <c r="D33" s="161">
        <v>380</v>
      </c>
      <c r="E33" s="104">
        <v>64</v>
      </c>
      <c r="F33" s="142">
        <v>444</v>
      </c>
      <c r="G33" s="81"/>
      <c r="H33" s="148">
        <v>7</v>
      </c>
      <c r="I33" s="123" t="s">
        <v>292</v>
      </c>
      <c r="J33" s="94" t="s">
        <v>293</v>
      </c>
      <c r="K33" s="95">
        <v>21</v>
      </c>
      <c r="AD33" s="209" t="s">
        <v>277</v>
      </c>
      <c r="AE33" s="209"/>
      <c r="AF33" s="209"/>
      <c r="AG33" s="209"/>
      <c r="AH33" s="209"/>
      <c r="AI33" s="209"/>
      <c r="AJ33" s="209"/>
      <c r="AK33" s="209"/>
      <c r="AL33" s="209"/>
      <c r="AM33" s="209"/>
      <c r="AN33" s="209"/>
      <c r="AO33" s="209"/>
      <c r="AP33" s="209"/>
      <c r="AQ33" s="209"/>
      <c r="AR33" s="209"/>
      <c r="AS33" s="209"/>
      <c r="AU33" s="61">
        <v>40</v>
      </c>
      <c r="AV33" s="61">
        <v>27</v>
      </c>
      <c r="AW33" s="61">
        <v>7</v>
      </c>
      <c r="AX33" s="117" t="s">
        <v>89</v>
      </c>
      <c r="AY33" s="75">
        <v>248</v>
      </c>
      <c r="AZ33" s="75">
        <f t="shared" si="0"/>
        <v>282</v>
      </c>
      <c r="BA33" s="78" t="str">
        <f t="shared" si="1"/>
        <v/>
      </c>
      <c r="BB33" s="78" t="str">
        <f t="shared" si="2"/>
        <v/>
      </c>
    </row>
    <row r="34" spans="2:54" ht="23.25" customHeight="1" thickBot="1" x14ac:dyDescent="0.3">
      <c r="B34" s="100" t="s">
        <v>7</v>
      </c>
      <c r="C34" s="101" t="s">
        <v>6</v>
      </c>
      <c r="D34" s="192">
        <v>276</v>
      </c>
      <c r="E34" s="193">
        <v>48</v>
      </c>
      <c r="F34" s="143">
        <v>324</v>
      </c>
      <c r="G34" s="83"/>
      <c r="H34" s="149">
        <v>1</v>
      </c>
      <c r="I34" s="123" t="s">
        <v>294</v>
      </c>
      <c r="J34" s="94" t="s">
        <v>295</v>
      </c>
      <c r="K34" s="95">
        <v>27</v>
      </c>
      <c r="AD34" s="209" t="s">
        <v>278</v>
      </c>
      <c r="AE34" s="209"/>
      <c r="AF34" s="209"/>
      <c r="AG34" s="209"/>
      <c r="AH34" s="209"/>
      <c r="AI34" s="209"/>
      <c r="AJ34" s="209"/>
      <c r="AK34" s="209"/>
      <c r="AL34" s="209"/>
      <c r="AM34" s="209"/>
      <c r="AN34" s="209"/>
      <c r="AO34" s="209"/>
      <c r="AP34" s="209"/>
      <c r="AQ34" s="209"/>
      <c r="AR34" s="209"/>
      <c r="AS34" s="209"/>
      <c r="AU34" s="61">
        <v>40</v>
      </c>
      <c r="AV34" s="61">
        <v>28</v>
      </c>
      <c r="AW34" s="61">
        <v>12</v>
      </c>
      <c r="AX34" s="117" t="s">
        <v>85</v>
      </c>
      <c r="AY34" s="75">
        <v>480</v>
      </c>
      <c r="AZ34" s="75">
        <f t="shared" si="0"/>
        <v>520</v>
      </c>
      <c r="BA34" s="78">
        <f t="shared" si="1"/>
        <v>520</v>
      </c>
      <c r="BB34" s="78" t="str">
        <f t="shared" si="2"/>
        <v/>
      </c>
    </row>
    <row r="35" spans="2:54" ht="24" thickBot="1" x14ac:dyDescent="0.3">
      <c r="B35" s="100" t="s">
        <v>8</v>
      </c>
      <c r="C35" s="101" t="s">
        <v>6</v>
      </c>
      <c r="D35" s="162">
        <v>300</v>
      </c>
      <c r="E35" s="104">
        <v>53</v>
      </c>
      <c r="F35" s="143">
        <v>353</v>
      </c>
      <c r="G35" s="83"/>
      <c r="H35" s="149">
        <v>11</v>
      </c>
      <c r="I35" s="123" t="s">
        <v>296</v>
      </c>
      <c r="J35" s="94" t="s">
        <v>297</v>
      </c>
      <c r="K35" s="95">
        <v>11</v>
      </c>
      <c r="AD35" s="309" t="s">
        <v>68</v>
      </c>
      <c r="AE35" s="310"/>
      <c r="AF35" s="310"/>
      <c r="AG35" s="310"/>
      <c r="AH35" s="310"/>
      <c r="AI35" s="310"/>
      <c r="AJ35" s="310"/>
      <c r="AK35" s="310"/>
      <c r="AL35" s="310"/>
      <c r="AM35" s="310"/>
      <c r="AN35" s="310"/>
      <c r="AO35" s="310"/>
      <c r="AP35" s="310"/>
      <c r="AQ35" s="310"/>
      <c r="AR35" s="310"/>
      <c r="AS35" s="311"/>
      <c r="AU35" s="61">
        <v>40</v>
      </c>
      <c r="AV35" s="61">
        <v>29</v>
      </c>
      <c r="AW35" s="61">
        <v>11</v>
      </c>
      <c r="AX35" s="117" t="s">
        <v>90</v>
      </c>
      <c r="AY35" s="75">
        <v>440</v>
      </c>
      <c r="AZ35" s="75">
        <f t="shared" si="0"/>
        <v>480</v>
      </c>
      <c r="BA35" s="78" t="str">
        <f t="shared" si="1"/>
        <v/>
      </c>
      <c r="BB35" s="78" t="str">
        <f t="shared" si="2"/>
        <v/>
      </c>
    </row>
    <row r="36" spans="2:54" ht="23.25" customHeight="1" thickBot="1" x14ac:dyDescent="0.3">
      <c r="B36" s="200" t="s">
        <v>13</v>
      </c>
      <c r="C36" s="201"/>
      <c r="D36" s="201"/>
      <c r="E36" s="202"/>
      <c r="F36" s="139">
        <v>1121</v>
      </c>
      <c r="G36" s="151"/>
      <c r="H36" s="152">
        <v>19</v>
      </c>
      <c r="I36" s="153"/>
      <c r="J36" s="96"/>
      <c r="K36" s="154">
        <v>59</v>
      </c>
      <c r="AD36" s="312"/>
      <c r="AE36" s="313"/>
      <c r="AF36" s="313"/>
      <c r="AG36" s="313"/>
      <c r="AH36" s="313"/>
      <c r="AI36" s="313"/>
      <c r="AJ36" s="313"/>
      <c r="AK36" s="313"/>
      <c r="AL36" s="313"/>
      <c r="AM36" s="313"/>
      <c r="AN36" s="313"/>
      <c r="AO36" s="313"/>
      <c r="AP36" s="313"/>
      <c r="AQ36" s="313"/>
      <c r="AR36" s="313"/>
      <c r="AS36" s="314"/>
      <c r="AU36" s="61">
        <v>40</v>
      </c>
      <c r="AV36" s="61">
        <v>30</v>
      </c>
      <c r="AW36" s="61">
        <v>6</v>
      </c>
      <c r="AX36" s="117" t="s">
        <v>91</v>
      </c>
      <c r="AY36" s="75">
        <v>208</v>
      </c>
      <c r="AZ36" s="75">
        <f t="shared" si="0"/>
        <v>244</v>
      </c>
      <c r="BA36" s="78" t="str">
        <f t="shared" si="1"/>
        <v/>
      </c>
      <c r="BB36" s="78" t="str">
        <f t="shared" si="2"/>
        <v/>
      </c>
    </row>
    <row r="37" spans="2:54" ht="27" customHeight="1" thickBot="1" x14ac:dyDescent="0.3">
      <c r="B37" s="85"/>
      <c r="C37" s="85"/>
      <c r="D37" s="67"/>
      <c r="E37" s="67"/>
      <c r="F37" s="86">
        <v>19</v>
      </c>
      <c r="G37" s="141"/>
      <c r="H37" s="141"/>
      <c r="I37" s="122"/>
      <c r="J37" s="85"/>
      <c r="K37" s="86">
        <v>19</v>
      </c>
      <c r="AD37" s="312"/>
      <c r="AE37" s="313"/>
      <c r="AF37" s="313"/>
      <c r="AG37" s="313"/>
      <c r="AH37" s="313"/>
      <c r="AI37" s="313"/>
      <c r="AJ37" s="313"/>
      <c r="AK37" s="313"/>
      <c r="AL37" s="313"/>
      <c r="AM37" s="313"/>
      <c r="AN37" s="313"/>
      <c r="AO37" s="313"/>
      <c r="AP37" s="313"/>
      <c r="AQ37" s="313"/>
      <c r="AR37" s="313"/>
      <c r="AS37" s="314"/>
      <c r="AU37" s="61">
        <v>40</v>
      </c>
      <c r="AV37" s="61">
        <v>31</v>
      </c>
      <c r="AW37" s="61">
        <v>8</v>
      </c>
      <c r="AX37" s="117" t="s">
        <v>92</v>
      </c>
      <c r="AY37" s="75">
        <v>288</v>
      </c>
      <c r="AZ37" s="75">
        <f t="shared" si="0"/>
        <v>327</v>
      </c>
      <c r="BA37" s="78" t="str">
        <f t="shared" si="1"/>
        <v/>
      </c>
      <c r="BB37" s="78" t="str">
        <f t="shared" si="2"/>
        <v/>
      </c>
    </row>
    <row r="38" spans="2:54" ht="29.25" thickBot="1" x14ac:dyDescent="0.3">
      <c r="B38" s="85"/>
      <c r="C38" s="85"/>
      <c r="D38" s="85"/>
      <c r="E38" s="85"/>
      <c r="F38" s="154">
        <v>59</v>
      </c>
      <c r="G38" s="122"/>
      <c r="H38" s="122"/>
      <c r="I38" s="87"/>
      <c r="J38" s="138"/>
      <c r="K38" s="140">
        <v>1121</v>
      </c>
      <c r="AD38" s="312"/>
      <c r="AE38" s="313"/>
      <c r="AF38" s="313"/>
      <c r="AG38" s="313"/>
      <c r="AH38" s="313"/>
      <c r="AI38" s="313"/>
      <c r="AJ38" s="313"/>
      <c r="AK38" s="313"/>
      <c r="AL38" s="313"/>
      <c r="AM38" s="313"/>
      <c r="AN38" s="313"/>
      <c r="AO38" s="313"/>
      <c r="AP38" s="313"/>
      <c r="AQ38" s="313"/>
      <c r="AR38" s="313"/>
      <c r="AS38" s="314"/>
      <c r="AU38" s="61">
        <v>40</v>
      </c>
      <c r="AV38" s="61">
        <v>32</v>
      </c>
      <c r="AW38" s="61">
        <v>3</v>
      </c>
      <c r="AX38" s="117" t="s">
        <v>93</v>
      </c>
      <c r="AY38" s="75">
        <v>120</v>
      </c>
      <c r="AZ38" s="75">
        <f t="shared" si="0"/>
        <v>155</v>
      </c>
      <c r="BA38" s="78" t="str">
        <f t="shared" si="1"/>
        <v/>
      </c>
      <c r="BB38" s="78" t="str">
        <f t="shared" si="2"/>
        <v/>
      </c>
    </row>
    <row r="39" spans="2:54" ht="26.25" customHeight="1" thickBot="1" x14ac:dyDescent="0.3">
      <c r="B39" s="85"/>
      <c r="C39" s="85"/>
      <c r="D39" s="85"/>
      <c r="E39" s="85"/>
      <c r="F39" s="85"/>
      <c r="G39" s="85"/>
      <c r="H39" s="85"/>
      <c r="I39" s="85"/>
      <c r="J39" s="85"/>
      <c r="K39" s="85"/>
      <c r="AD39" s="312"/>
      <c r="AE39" s="313"/>
      <c r="AF39" s="313"/>
      <c r="AG39" s="313"/>
      <c r="AH39" s="313"/>
      <c r="AI39" s="313"/>
      <c r="AJ39" s="313"/>
      <c r="AK39" s="313"/>
      <c r="AL39" s="313"/>
      <c r="AM39" s="313"/>
      <c r="AN39" s="313"/>
      <c r="AO39" s="313"/>
      <c r="AP39" s="313"/>
      <c r="AQ39" s="313"/>
      <c r="AR39" s="313"/>
      <c r="AS39" s="314"/>
      <c r="AU39" s="61">
        <v>40</v>
      </c>
      <c r="AV39" s="61">
        <v>33</v>
      </c>
      <c r="AW39" s="61">
        <v>10</v>
      </c>
      <c r="AX39" s="117" t="s">
        <v>94</v>
      </c>
      <c r="AY39" s="75">
        <v>400</v>
      </c>
      <c r="AZ39" s="75">
        <f t="shared" si="0"/>
        <v>443</v>
      </c>
      <c r="BA39" s="78" t="str">
        <f t="shared" si="1"/>
        <v/>
      </c>
      <c r="BB39" s="78" t="str">
        <f t="shared" si="2"/>
        <v/>
      </c>
    </row>
    <row r="40" spans="2:54" ht="21.75" thickBot="1" x14ac:dyDescent="0.3">
      <c r="B40" s="92" t="s">
        <v>60</v>
      </c>
      <c r="C40" s="97" t="s">
        <v>0</v>
      </c>
      <c r="D40" s="97" t="s">
        <v>61</v>
      </c>
      <c r="E40" s="97" t="s">
        <v>62</v>
      </c>
      <c r="F40" s="92" t="s">
        <v>3</v>
      </c>
      <c r="G40" s="80" t="s">
        <v>63</v>
      </c>
      <c r="H40" s="80" t="s">
        <v>64</v>
      </c>
      <c r="I40" s="121" t="s">
        <v>218</v>
      </c>
      <c r="J40" s="92" t="s">
        <v>59</v>
      </c>
      <c r="K40" s="93" t="s">
        <v>3</v>
      </c>
      <c r="AD40" s="312"/>
      <c r="AE40" s="313"/>
      <c r="AF40" s="313"/>
      <c r="AG40" s="313"/>
      <c r="AH40" s="313"/>
      <c r="AI40" s="313"/>
      <c r="AJ40" s="313"/>
      <c r="AK40" s="313"/>
      <c r="AL40" s="313"/>
      <c r="AM40" s="313"/>
      <c r="AN40" s="313"/>
      <c r="AO40" s="313"/>
      <c r="AP40" s="313"/>
      <c r="AQ40" s="313"/>
      <c r="AR40" s="313"/>
      <c r="AS40" s="314"/>
      <c r="AU40" s="61">
        <v>40</v>
      </c>
      <c r="AV40" s="61">
        <v>34</v>
      </c>
      <c r="AW40" s="61">
        <v>13</v>
      </c>
      <c r="AX40" s="117" t="s">
        <v>95</v>
      </c>
      <c r="AY40" s="75">
        <v>488</v>
      </c>
      <c r="AZ40" s="75">
        <f t="shared" si="0"/>
        <v>535</v>
      </c>
      <c r="BA40" s="78" t="str">
        <f t="shared" si="1"/>
        <v/>
      </c>
      <c r="BB40" s="78" t="str">
        <f t="shared" si="2"/>
        <v/>
      </c>
    </row>
    <row r="41" spans="2:54" ht="23.25" x14ac:dyDescent="0.25">
      <c r="B41" s="100" t="s">
        <v>9</v>
      </c>
      <c r="C41" s="99" t="s">
        <v>6</v>
      </c>
      <c r="D41" s="192">
        <v>324</v>
      </c>
      <c r="E41" s="193">
        <v>44</v>
      </c>
      <c r="F41" s="143">
        <v>368</v>
      </c>
      <c r="G41" s="83"/>
      <c r="H41" s="149">
        <v>7</v>
      </c>
      <c r="I41" s="123" t="s">
        <v>298</v>
      </c>
      <c r="J41" s="94" t="s">
        <v>299</v>
      </c>
      <c r="K41" s="95">
        <v>17</v>
      </c>
      <c r="AD41" s="312"/>
      <c r="AE41" s="313"/>
      <c r="AF41" s="313"/>
      <c r="AG41" s="313"/>
      <c r="AH41" s="313"/>
      <c r="AI41" s="313"/>
      <c r="AJ41" s="313"/>
      <c r="AK41" s="313"/>
      <c r="AL41" s="313"/>
      <c r="AM41" s="313"/>
      <c r="AN41" s="313"/>
      <c r="AO41" s="313"/>
      <c r="AP41" s="313"/>
      <c r="AQ41" s="313"/>
      <c r="AR41" s="313"/>
      <c r="AS41" s="314"/>
      <c r="AU41" s="61">
        <v>40</v>
      </c>
      <c r="AV41" s="61">
        <v>35</v>
      </c>
      <c r="AW41" s="61">
        <v>4</v>
      </c>
      <c r="AX41" s="117" t="s">
        <v>86</v>
      </c>
      <c r="AY41" s="75">
        <v>160</v>
      </c>
      <c r="AZ41" s="75">
        <f t="shared" si="0"/>
        <v>199</v>
      </c>
      <c r="BA41" s="78">
        <f t="shared" si="1"/>
        <v>199</v>
      </c>
      <c r="BB41" s="78" t="str">
        <f t="shared" si="2"/>
        <v/>
      </c>
    </row>
    <row r="42" spans="2:54" ht="23.25" x14ac:dyDescent="0.25">
      <c r="B42" s="100" t="s">
        <v>10</v>
      </c>
      <c r="C42" s="101" t="s">
        <v>6</v>
      </c>
      <c r="D42" s="162">
        <v>150</v>
      </c>
      <c r="E42" s="104">
        <v>16</v>
      </c>
      <c r="F42" s="143">
        <v>166</v>
      </c>
      <c r="G42" s="83"/>
      <c r="H42" s="149">
        <v>14</v>
      </c>
      <c r="I42" s="123" t="s">
        <v>300</v>
      </c>
      <c r="J42" s="94" t="s">
        <v>301</v>
      </c>
      <c r="K42" s="95">
        <v>13</v>
      </c>
      <c r="AD42" s="312"/>
      <c r="AE42" s="313"/>
      <c r="AF42" s="313"/>
      <c r="AG42" s="313"/>
      <c r="AH42" s="313"/>
      <c r="AI42" s="313"/>
      <c r="AJ42" s="313"/>
      <c r="AK42" s="313"/>
      <c r="AL42" s="313"/>
      <c r="AM42" s="313"/>
      <c r="AN42" s="313"/>
      <c r="AO42" s="313"/>
      <c r="AP42" s="313"/>
      <c r="AQ42" s="313"/>
      <c r="AR42" s="313"/>
      <c r="AS42" s="314"/>
      <c r="AU42" s="61">
        <v>40</v>
      </c>
      <c r="AV42" s="61">
        <v>36</v>
      </c>
      <c r="AW42" s="61">
        <v>2</v>
      </c>
      <c r="AX42" s="117" t="s">
        <v>87</v>
      </c>
      <c r="AY42" s="75">
        <v>48</v>
      </c>
      <c r="AZ42" s="75">
        <f t="shared" si="0"/>
        <v>86</v>
      </c>
      <c r="BA42" s="78" t="str">
        <f t="shared" si="1"/>
        <v/>
      </c>
      <c r="BB42" s="78" t="str">
        <f t="shared" si="2"/>
        <v/>
      </c>
    </row>
    <row r="43" spans="2:54" ht="23.25" x14ac:dyDescent="0.25">
      <c r="B43" s="100" t="s">
        <v>11</v>
      </c>
      <c r="C43" s="101" t="s">
        <v>6</v>
      </c>
      <c r="D43" s="192">
        <v>200</v>
      </c>
      <c r="E43" s="193">
        <v>31</v>
      </c>
      <c r="F43" s="143">
        <v>231</v>
      </c>
      <c r="G43" s="83"/>
      <c r="H43" s="149">
        <v>3</v>
      </c>
      <c r="I43" s="123" t="s">
        <v>302</v>
      </c>
      <c r="J43" s="94" t="s">
        <v>303</v>
      </c>
      <c r="K43" s="95">
        <v>6</v>
      </c>
      <c r="AD43" s="312"/>
      <c r="AE43" s="313"/>
      <c r="AF43" s="313"/>
      <c r="AG43" s="313"/>
      <c r="AH43" s="313"/>
      <c r="AI43" s="313"/>
      <c r="AJ43" s="313"/>
      <c r="AK43" s="313"/>
      <c r="AL43" s="313"/>
      <c r="AM43" s="313"/>
      <c r="AN43" s="313"/>
      <c r="AO43" s="313"/>
      <c r="AP43" s="313"/>
      <c r="AQ43" s="313"/>
      <c r="AR43" s="313"/>
      <c r="AS43" s="314"/>
      <c r="AU43" s="61">
        <v>40</v>
      </c>
      <c r="AV43" s="61">
        <v>37</v>
      </c>
      <c r="AW43" s="61">
        <v>4</v>
      </c>
      <c r="AX43" s="117" t="s">
        <v>86</v>
      </c>
      <c r="AY43" s="75">
        <v>160</v>
      </c>
      <c r="AZ43" s="75">
        <f t="shared" si="0"/>
        <v>201</v>
      </c>
      <c r="BA43" s="78" t="str">
        <f t="shared" si="1"/>
        <v/>
      </c>
      <c r="BB43" s="78" t="str">
        <f t="shared" si="2"/>
        <v/>
      </c>
    </row>
    <row r="44" spans="2:54" ht="24" thickBot="1" x14ac:dyDescent="0.3">
      <c r="B44" s="100" t="s">
        <v>12</v>
      </c>
      <c r="C44" s="101" t="s">
        <v>6</v>
      </c>
      <c r="D44" s="163">
        <v>225</v>
      </c>
      <c r="E44" s="160">
        <v>36</v>
      </c>
      <c r="F44" s="143">
        <v>261</v>
      </c>
      <c r="G44" s="83"/>
      <c r="H44" s="149">
        <v>14</v>
      </c>
      <c r="I44" s="123" t="s">
        <v>304</v>
      </c>
      <c r="J44" s="94" t="s">
        <v>305</v>
      </c>
      <c r="K44" s="95">
        <v>18</v>
      </c>
      <c r="AD44" s="315"/>
      <c r="AE44" s="316"/>
      <c r="AF44" s="316"/>
      <c r="AG44" s="316"/>
      <c r="AH44" s="316"/>
      <c r="AI44" s="316"/>
      <c r="AJ44" s="316"/>
      <c r="AK44" s="316"/>
      <c r="AL44" s="316"/>
      <c r="AM44" s="316"/>
      <c r="AN44" s="316"/>
      <c r="AO44" s="316"/>
      <c r="AP44" s="316"/>
      <c r="AQ44" s="316"/>
      <c r="AR44" s="316"/>
      <c r="AS44" s="317"/>
      <c r="AU44" s="61">
        <v>40</v>
      </c>
      <c r="AV44" s="61">
        <v>38</v>
      </c>
      <c r="AW44" s="61">
        <v>3</v>
      </c>
      <c r="AX44" s="117" t="s">
        <v>93</v>
      </c>
      <c r="AY44" s="75">
        <v>120</v>
      </c>
      <c r="AZ44" s="75">
        <f t="shared" si="0"/>
        <v>161</v>
      </c>
      <c r="BA44" s="78" t="str">
        <f t="shared" si="1"/>
        <v/>
      </c>
      <c r="BB44" s="78">
        <f t="shared" si="2"/>
        <v>161</v>
      </c>
    </row>
    <row r="45" spans="2:54" ht="29.25" thickBot="1" x14ac:dyDescent="0.3">
      <c r="B45" s="200" t="s">
        <v>13</v>
      </c>
      <c r="C45" s="201"/>
      <c r="D45" s="201"/>
      <c r="E45" s="202"/>
      <c r="F45" s="139">
        <v>1026</v>
      </c>
      <c r="G45" s="151"/>
      <c r="H45" s="152">
        <v>38</v>
      </c>
      <c r="I45" s="153"/>
      <c r="J45" s="96"/>
      <c r="K45" s="154">
        <v>54</v>
      </c>
      <c r="AD45" s="203" t="s">
        <v>279</v>
      </c>
      <c r="AE45" s="204"/>
      <c r="AF45" s="204"/>
      <c r="AG45" s="204"/>
      <c r="AH45" s="204"/>
      <c r="AI45" s="204"/>
      <c r="AJ45" s="204"/>
      <c r="AK45" s="204"/>
      <c r="AL45" s="204"/>
      <c r="AM45" s="204"/>
      <c r="AN45" s="204"/>
      <c r="AO45" s="204"/>
      <c r="AP45" s="204"/>
      <c r="AQ45" s="204"/>
      <c r="AR45" s="204"/>
      <c r="AS45" s="205"/>
      <c r="AU45" s="61">
        <v>40</v>
      </c>
      <c r="AV45" s="61">
        <v>39</v>
      </c>
      <c r="AW45" s="61">
        <v>4</v>
      </c>
      <c r="AX45" s="117" t="s">
        <v>96</v>
      </c>
      <c r="AY45" s="75">
        <v>128</v>
      </c>
      <c r="AZ45" s="75">
        <f t="shared" si="0"/>
        <v>171</v>
      </c>
      <c r="BA45" s="78" t="str">
        <f t="shared" si="1"/>
        <v/>
      </c>
      <c r="BB45" s="78" t="str">
        <f t="shared" si="2"/>
        <v/>
      </c>
    </row>
    <row r="46" spans="2:54" ht="24" customHeight="1" thickBot="1" x14ac:dyDescent="0.3">
      <c r="B46" s="85"/>
      <c r="C46" s="85"/>
      <c r="D46" s="85"/>
      <c r="E46" s="85"/>
      <c r="F46" s="86">
        <v>19</v>
      </c>
      <c r="G46" s="141"/>
      <c r="H46" s="141"/>
      <c r="I46" s="122"/>
      <c r="J46" s="85"/>
      <c r="K46" s="86">
        <v>19</v>
      </c>
      <c r="M46" s="216" t="s">
        <v>266</v>
      </c>
      <c r="N46" s="217"/>
      <c r="O46" s="217"/>
      <c r="P46" s="217"/>
      <c r="Q46" s="217"/>
      <c r="R46" s="217"/>
      <c r="S46" s="217"/>
      <c r="T46" s="217"/>
      <c r="U46" s="217"/>
      <c r="V46" s="217"/>
      <c r="W46" s="217"/>
      <c r="X46" s="217"/>
      <c r="Y46" s="217"/>
      <c r="Z46" s="217"/>
      <c r="AA46" s="217"/>
      <c r="AB46" s="217"/>
      <c r="AD46" s="203" t="s">
        <v>276</v>
      </c>
      <c r="AE46" s="204"/>
      <c r="AF46" s="204"/>
      <c r="AG46" s="204"/>
      <c r="AH46" s="204"/>
      <c r="AI46" s="204"/>
      <c r="AJ46" s="204"/>
      <c r="AK46" s="204"/>
      <c r="AL46" s="204"/>
      <c r="AM46" s="204"/>
      <c r="AN46" s="204"/>
      <c r="AO46" s="204"/>
      <c r="AP46" s="204"/>
      <c r="AQ46" s="204"/>
      <c r="AR46" s="204"/>
      <c r="AS46" s="205"/>
      <c r="AU46" s="61">
        <v>40</v>
      </c>
      <c r="AV46" s="61">
        <v>40</v>
      </c>
      <c r="AW46" s="61">
        <v>10</v>
      </c>
      <c r="AX46" s="117" t="s">
        <v>97</v>
      </c>
      <c r="AY46" s="75">
        <v>336</v>
      </c>
      <c r="AZ46" s="75">
        <f t="shared" si="0"/>
        <v>386</v>
      </c>
      <c r="BA46" s="78" t="str">
        <f t="shared" si="1"/>
        <v/>
      </c>
      <c r="BB46" s="78" t="str">
        <f t="shared" si="2"/>
        <v/>
      </c>
    </row>
    <row r="47" spans="2:54" ht="24" customHeight="1" thickBot="1" x14ac:dyDescent="0.4">
      <c r="B47" s="85"/>
      <c r="C47" s="85"/>
      <c r="D47" s="85"/>
      <c r="E47" s="85"/>
      <c r="F47" s="154">
        <v>54</v>
      </c>
      <c r="G47" s="122"/>
      <c r="H47" s="122"/>
      <c r="I47" s="87"/>
      <c r="J47" s="138"/>
      <c r="K47" s="140">
        <v>1026</v>
      </c>
      <c r="M47" s="217"/>
      <c r="N47" s="217"/>
      <c r="O47" s="217"/>
      <c r="P47" s="217"/>
      <c r="Q47" s="217"/>
      <c r="R47" s="217"/>
      <c r="S47" s="217"/>
      <c r="T47" s="217"/>
      <c r="U47" s="217"/>
      <c r="V47" s="217"/>
      <c r="W47" s="217"/>
      <c r="X47" s="217"/>
      <c r="Y47" s="217"/>
      <c r="Z47" s="217"/>
      <c r="AA47" s="217"/>
      <c r="AB47" s="217"/>
      <c r="AD47" s="111"/>
      <c r="AU47" s="61">
        <v>40</v>
      </c>
      <c r="AV47" s="61">
        <v>41</v>
      </c>
      <c r="AW47" s="61">
        <v>3</v>
      </c>
      <c r="AX47" s="117" t="s">
        <v>93</v>
      </c>
      <c r="AY47" s="75">
        <v>120</v>
      </c>
      <c r="AZ47" s="75">
        <f t="shared" si="0"/>
        <v>164</v>
      </c>
      <c r="BA47" s="78" t="str">
        <f t="shared" si="1"/>
        <v/>
      </c>
      <c r="BB47" s="78" t="str">
        <f t="shared" si="2"/>
        <v/>
      </c>
    </row>
    <row r="48" spans="2:54" ht="21.75" thickBot="1" x14ac:dyDescent="0.3">
      <c r="B48" s="85"/>
      <c r="C48" s="85"/>
      <c r="D48" s="85"/>
      <c r="E48" s="85"/>
      <c r="F48" s="85"/>
      <c r="G48" s="85"/>
      <c r="H48" s="85"/>
      <c r="I48" s="85"/>
      <c r="J48" s="85"/>
      <c r="K48" s="85"/>
      <c r="M48" s="218"/>
      <c r="N48" s="218"/>
      <c r="O48" s="218"/>
      <c r="P48" s="218"/>
      <c r="Q48" s="218"/>
      <c r="R48" s="218"/>
      <c r="S48" s="218"/>
      <c r="T48" s="218"/>
      <c r="U48" s="218"/>
      <c r="V48" s="218"/>
      <c r="W48" s="218"/>
      <c r="X48" s="218"/>
      <c r="Y48" s="218"/>
      <c r="Z48" s="218"/>
      <c r="AA48" s="218"/>
      <c r="AB48" s="218"/>
      <c r="AD48" s="216" t="s">
        <v>216</v>
      </c>
      <c r="AE48" s="216"/>
      <c r="AF48" s="216"/>
      <c r="AG48" s="216"/>
      <c r="AH48" s="216"/>
      <c r="AI48" s="216"/>
      <c r="AJ48" s="216"/>
      <c r="AK48" s="216"/>
      <c r="AL48" s="216"/>
      <c r="AM48" s="216"/>
      <c r="AN48" s="216"/>
      <c r="AO48" s="216"/>
      <c r="AP48" s="216"/>
      <c r="AQ48" s="216"/>
      <c r="AR48" s="216"/>
      <c r="AS48" s="216"/>
      <c r="AU48" s="61">
        <v>40</v>
      </c>
      <c r="AV48" s="61">
        <v>42</v>
      </c>
      <c r="AW48" s="61">
        <v>3</v>
      </c>
      <c r="AX48" s="117" t="s">
        <v>93</v>
      </c>
      <c r="AY48" s="75">
        <v>120</v>
      </c>
      <c r="AZ48" s="75">
        <f t="shared" si="0"/>
        <v>165</v>
      </c>
      <c r="BA48" s="78">
        <f t="shared" si="1"/>
        <v>165</v>
      </c>
      <c r="BB48" s="78" t="str">
        <f t="shared" si="2"/>
        <v/>
      </c>
    </row>
    <row r="49" spans="2:54" ht="21.75" thickBot="1" x14ac:dyDescent="0.3">
      <c r="B49" s="92" t="s">
        <v>60</v>
      </c>
      <c r="C49" s="97" t="s">
        <v>0</v>
      </c>
      <c r="D49" s="97" t="s">
        <v>61</v>
      </c>
      <c r="E49" s="97" t="s">
        <v>62</v>
      </c>
      <c r="F49" s="92" t="s">
        <v>3</v>
      </c>
      <c r="G49" s="80" t="s">
        <v>63</v>
      </c>
      <c r="H49" s="80" t="s">
        <v>64</v>
      </c>
      <c r="I49" s="121" t="s">
        <v>218</v>
      </c>
      <c r="J49" s="92" t="s">
        <v>59</v>
      </c>
      <c r="K49" s="93" t="s">
        <v>3</v>
      </c>
      <c r="M49" s="209" t="s">
        <v>280</v>
      </c>
      <c r="N49" s="209"/>
      <c r="O49" s="209"/>
      <c r="P49" s="209"/>
      <c r="Q49" s="209"/>
      <c r="R49" s="209"/>
      <c r="S49" s="209"/>
      <c r="T49" s="209"/>
      <c r="U49" s="209"/>
      <c r="V49" s="209"/>
      <c r="W49" s="209"/>
      <c r="X49" s="209"/>
      <c r="Y49" s="209"/>
      <c r="Z49" s="209"/>
      <c r="AA49" s="209"/>
      <c r="AB49" s="209"/>
      <c r="AD49" s="221"/>
      <c r="AE49" s="221"/>
      <c r="AF49" s="221"/>
      <c r="AG49" s="221"/>
      <c r="AH49" s="221"/>
      <c r="AI49" s="221"/>
      <c r="AJ49" s="221"/>
      <c r="AK49" s="221"/>
      <c r="AL49" s="221"/>
      <c r="AM49" s="221"/>
      <c r="AN49" s="221"/>
      <c r="AO49" s="221"/>
      <c r="AP49" s="221"/>
      <c r="AQ49" s="221"/>
      <c r="AR49" s="221"/>
      <c r="AS49" s="221"/>
      <c r="AU49" s="61">
        <v>40</v>
      </c>
      <c r="AV49" s="61">
        <v>43</v>
      </c>
      <c r="AW49" s="61">
        <v>6</v>
      </c>
      <c r="AX49" s="117" t="s">
        <v>91</v>
      </c>
      <c r="AY49" s="75">
        <v>208</v>
      </c>
      <c r="AZ49" s="75">
        <f t="shared" si="0"/>
        <v>257</v>
      </c>
      <c r="BA49" s="78" t="str">
        <f t="shared" si="1"/>
        <v/>
      </c>
      <c r="BB49" s="78" t="str">
        <f t="shared" si="2"/>
        <v/>
      </c>
    </row>
    <row r="50" spans="2:54" ht="24" thickBot="1" x14ac:dyDescent="0.3">
      <c r="B50" s="100" t="s">
        <v>9</v>
      </c>
      <c r="C50" s="99" t="s">
        <v>6</v>
      </c>
      <c r="D50" s="192">
        <v>324</v>
      </c>
      <c r="E50" s="193">
        <v>44</v>
      </c>
      <c r="F50" s="142">
        <v>368</v>
      </c>
      <c r="G50" s="81"/>
      <c r="H50" s="148">
        <v>7</v>
      </c>
      <c r="I50" s="123" t="s">
        <v>298</v>
      </c>
      <c r="J50" s="94" t="s">
        <v>299</v>
      </c>
      <c r="K50" s="95">
        <v>17</v>
      </c>
      <c r="M50" s="209" t="s">
        <v>281</v>
      </c>
      <c r="N50" s="209"/>
      <c r="O50" s="209"/>
      <c r="P50" s="209"/>
      <c r="Q50" s="209"/>
      <c r="R50" s="209"/>
      <c r="S50" s="209"/>
      <c r="T50" s="209"/>
      <c r="U50" s="209"/>
      <c r="V50" s="209"/>
      <c r="W50" s="209"/>
      <c r="X50" s="209"/>
      <c r="Y50" s="209"/>
      <c r="Z50" s="209"/>
      <c r="AA50" s="209"/>
      <c r="AB50" s="209"/>
      <c r="AD50" s="209" t="s">
        <v>282</v>
      </c>
      <c r="AE50" s="209"/>
      <c r="AF50" s="209"/>
      <c r="AG50" s="209"/>
      <c r="AH50" s="209"/>
      <c r="AI50" s="209"/>
      <c r="AJ50" s="209"/>
      <c r="AK50" s="209"/>
      <c r="AL50" s="209"/>
      <c r="AM50" s="209"/>
      <c r="AN50" s="209"/>
      <c r="AO50" s="209"/>
      <c r="AP50" s="209"/>
      <c r="AQ50" s="209"/>
      <c r="AR50" s="209"/>
      <c r="AS50" s="209"/>
      <c r="AU50" s="61">
        <v>40</v>
      </c>
      <c r="AV50" s="61">
        <v>44</v>
      </c>
      <c r="AW50" s="61">
        <v>3</v>
      </c>
      <c r="AX50" s="117" t="s">
        <v>93</v>
      </c>
      <c r="AY50" s="75">
        <v>120</v>
      </c>
      <c r="AZ50" s="75">
        <f t="shared" si="0"/>
        <v>167</v>
      </c>
      <c r="BA50" s="78" t="str">
        <f t="shared" si="1"/>
        <v/>
      </c>
      <c r="BB50" s="78" t="str">
        <f t="shared" si="2"/>
        <v/>
      </c>
    </row>
    <row r="51" spans="2:54" ht="24" thickBot="1" x14ac:dyDescent="0.3">
      <c r="B51" s="100" t="s">
        <v>7</v>
      </c>
      <c r="C51" s="101" t="s">
        <v>6</v>
      </c>
      <c r="D51" s="192">
        <v>276</v>
      </c>
      <c r="E51" s="193">
        <v>48</v>
      </c>
      <c r="F51" s="143">
        <v>324</v>
      </c>
      <c r="G51" s="83"/>
      <c r="H51" s="149">
        <v>1</v>
      </c>
      <c r="I51" s="123" t="s">
        <v>294</v>
      </c>
      <c r="J51" s="94" t="s">
        <v>295</v>
      </c>
      <c r="K51" s="95">
        <v>27</v>
      </c>
      <c r="M51" s="210" t="s">
        <v>267</v>
      </c>
      <c r="N51" s="211"/>
      <c r="O51" s="211"/>
      <c r="P51" s="211"/>
      <c r="Q51" s="211"/>
      <c r="R51" s="211"/>
      <c r="S51" s="211"/>
      <c r="T51" s="211"/>
      <c r="U51" s="211"/>
      <c r="V51" s="211"/>
      <c r="W51" s="211"/>
      <c r="X51" s="211"/>
      <c r="Y51" s="211"/>
      <c r="Z51" s="211"/>
      <c r="AA51" s="211"/>
      <c r="AB51" s="212"/>
      <c r="AD51" s="223" t="s">
        <v>283</v>
      </c>
      <c r="AE51" s="223"/>
      <c r="AF51" s="223"/>
      <c r="AG51" s="223"/>
      <c r="AH51" s="223"/>
      <c r="AI51" s="223"/>
      <c r="AJ51" s="223"/>
      <c r="AK51" s="223"/>
      <c r="AL51" s="223"/>
      <c r="AM51" s="223"/>
      <c r="AN51" s="223"/>
      <c r="AO51" s="223"/>
      <c r="AP51" s="223"/>
      <c r="AQ51" s="223"/>
      <c r="AR51" s="223"/>
      <c r="AS51" s="223"/>
      <c r="AU51" s="61">
        <v>40</v>
      </c>
      <c r="AV51" s="61">
        <v>45</v>
      </c>
      <c r="AW51" s="61">
        <v>3</v>
      </c>
      <c r="AX51" s="117" t="s">
        <v>98</v>
      </c>
      <c r="AY51" s="75">
        <v>88</v>
      </c>
      <c r="AZ51" s="75">
        <f t="shared" si="0"/>
        <v>136</v>
      </c>
      <c r="BA51" s="78" t="str">
        <f t="shared" si="1"/>
        <v/>
      </c>
      <c r="BB51" s="78" t="str">
        <f t="shared" si="2"/>
        <v/>
      </c>
    </row>
    <row r="52" spans="2:54" ht="27" customHeight="1" thickBot="1" x14ac:dyDescent="0.3">
      <c r="B52" s="100" t="s">
        <v>8</v>
      </c>
      <c r="C52" s="101" t="s">
        <v>6</v>
      </c>
      <c r="D52" s="162">
        <v>300</v>
      </c>
      <c r="E52" s="104">
        <v>53</v>
      </c>
      <c r="F52" s="143">
        <v>353</v>
      </c>
      <c r="G52" s="83"/>
      <c r="H52" s="149">
        <v>11</v>
      </c>
      <c r="I52" s="123" t="s">
        <v>296</v>
      </c>
      <c r="J52" s="94" t="s">
        <v>297</v>
      </c>
      <c r="K52" s="95">
        <v>11</v>
      </c>
      <c r="M52" s="213"/>
      <c r="N52" s="214"/>
      <c r="O52" s="214"/>
      <c r="P52" s="214"/>
      <c r="Q52" s="214"/>
      <c r="R52" s="214"/>
      <c r="S52" s="214"/>
      <c r="T52" s="214"/>
      <c r="U52" s="214"/>
      <c r="V52" s="214"/>
      <c r="W52" s="214"/>
      <c r="X52" s="214"/>
      <c r="Y52" s="214"/>
      <c r="Z52" s="214"/>
      <c r="AA52" s="214"/>
      <c r="AB52" s="215"/>
      <c r="AD52" s="284" t="s">
        <v>67</v>
      </c>
      <c r="AE52" s="285"/>
      <c r="AF52" s="285"/>
      <c r="AG52" s="285"/>
      <c r="AH52" s="285"/>
      <c r="AI52" s="285"/>
      <c r="AJ52" s="285"/>
      <c r="AK52" s="285"/>
      <c r="AL52" s="285"/>
      <c r="AM52" s="285"/>
      <c r="AN52" s="285"/>
      <c r="AO52" s="285"/>
      <c r="AP52" s="285"/>
      <c r="AQ52" s="285"/>
      <c r="AR52" s="285"/>
      <c r="AS52" s="286"/>
      <c r="AU52" s="61">
        <v>40</v>
      </c>
      <c r="AV52" s="61">
        <v>46</v>
      </c>
      <c r="AW52" s="61">
        <v>2</v>
      </c>
      <c r="AX52" s="117" t="s">
        <v>71</v>
      </c>
      <c r="AY52" s="75">
        <v>80</v>
      </c>
      <c r="AZ52" s="75">
        <f t="shared" si="0"/>
        <v>128</v>
      </c>
      <c r="BA52" s="78" t="str">
        <f t="shared" si="1"/>
        <v/>
      </c>
      <c r="BB52" s="78" t="str">
        <f t="shared" si="2"/>
        <v/>
      </c>
    </row>
    <row r="53" spans="2:54" ht="29.25" thickBot="1" x14ac:dyDescent="0.3">
      <c r="B53" s="200" t="s">
        <v>13</v>
      </c>
      <c r="C53" s="201"/>
      <c r="D53" s="201"/>
      <c r="E53" s="202"/>
      <c r="F53" s="139">
        <v>1045</v>
      </c>
      <c r="G53" s="151"/>
      <c r="H53" s="152">
        <v>19</v>
      </c>
      <c r="I53" s="153"/>
      <c r="J53" s="96"/>
      <c r="K53" s="154">
        <v>55</v>
      </c>
      <c r="M53" s="213"/>
      <c r="N53" s="214"/>
      <c r="O53" s="214"/>
      <c r="P53" s="214"/>
      <c r="Q53" s="214"/>
      <c r="R53" s="214"/>
      <c r="S53" s="214"/>
      <c r="T53" s="214"/>
      <c r="U53" s="214"/>
      <c r="V53" s="214"/>
      <c r="W53" s="214"/>
      <c r="X53" s="214"/>
      <c r="Y53" s="214"/>
      <c r="Z53" s="214"/>
      <c r="AA53" s="214"/>
      <c r="AB53" s="215"/>
      <c r="AD53" s="287"/>
      <c r="AE53" s="288"/>
      <c r="AF53" s="288"/>
      <c r="AG53" s="288"/>
      <c r="AH53" s="288"/>
      <c r="AI53" s="288"/>
      <c r="AJ53" s="288"/>
      <c r="AK53" s="288"/>
      <c r="AL53" s="288"/>
      <c r="AM53" s="288"/>
      <c r="AN53" s="288"/>
      <c r="AO53" s="288"/>
      <c r="AP53" s="288"/>
      <c r="AQ53" s="288"/>
      <c r="AR53" s="288"/>
      <c r="AS53" s="289"/>
      <c r="AU53" s="61">
        <v>40</v>
      </c>
      <c r="AV53" s="61">
        <v>47</v>
      </c>
      <c r="AW53" s="61">
        <v>5</v>
      </c>
      <c r="AX53" s="117" t="s">
        <v>99</v>
      </c>
      <c r="AY53" s="75">
        <v>168</v>
      </c>
      <c r="AZ53" s="75">
        <f t="shared" si="0"/>
        <v>220</v>
      </c>
      <c r="BA53" s="78" t="str">
        <f t="shared" si="1"/>
        <v/>
      </c>
      <c r="BB53" s="78" t="str">
        <f t="shared" si="2"/>
        <v/>
      </c>
    </row>
    <row r="54" spans="2:54" ht="27" thickBot="1" x14ac:dyDescent="0.3">
      <c r="B54" s="85"/>
      <c r="C54" s="85"/>
      <c r="D54" s="85"/>
      <c r="E54" s="85"/>
      <c r="F54" s="86">
        <v>19</v>
      </c>
      <c r="G54" s="141"/>
      <c r="H54" s="141"/>
      <c r="I54" s="122"/>
      <c r="J54" s="85"/>
      <c r="K54" s="86">
        <v>19</v>
      </c>
      <c r="M54" s="213"/>
      <c r="N54" s="214"/>
      <c r="O54" s="214"/>
      <c r="P54" s="214"/>
      <c r="Q54" s="214"/>
      <c r="R54" s="214"/>
      <c r="S54" s="214"/>
      <c r="T54" s="214"/>
      <c r="U54" s="214"/>
      <c r="V54" s="214"/>
      <c r="W54" s="214"/>
      <c r="X54" s="214"/>
      <c r="Y54" s="214"/>
      <c r="Z54" s="214"/>
      <c r="AA54" s="214"/>
      <c r="AB54" s="215"/>
      <c r="AD54" s="287"/>
      <c r="AE54" s="288"/>
      <c r="AF54" s="288"/>
      <c r="AG54" s="288"/>
      <c r="AH54" s="288"/>
      <c r="AI54" s="288"/>
      <c r="AJ54" s="288"/>
      <c r="AK54" s="288"/>
      <c r="AL54" s="288"/>
      <c r="AM54" s="288"/>
      <c r="AN54" s="288"/>
      <c r="AO54" s="288"/>
      <c r="AP54" s="288"/>
      <c r="AQ54" s="288"/>
      <c r="AR54" s="288"/>
      <c r="AS54" s="289"/>
      <c r="AU54" s="61">
        <v>40</v>
      </c>
      <c r="AV54" s="61">
        <v>48</v>
      </c>
      <c r="AW54" s="61">
        <v>2</v>
      </c>
      <c r="AX54" s="117" t="s">
        <v>70</v>
      </c>
      <c r="AY54" s="75">
        <v>48</v>
      </c>
      <c r="AZ54" s="75">
        <f t="shared" si="0"/>
        <v>98</v>
      </c>
      <c r="BA54" s="78" t="str">
        <f t="shared" si="1"/>
        <v/>
      </c>
      <c r="BB54" s="78" t="str">
        <f t="shared" si="2"/>
        <v/>
      </c>
    </row>
    <row r="55" spans="2:54" ht="29.25" thickBot="1" x14ac:dyDescent="0.3">
      <c r="B55" s="85"/>
      <c r="C55" s="85"/>
      <c r="D55" s="85"/>
      <c r="E55" s="85"/>
      <c r="F55" s="154">
        <v>55</v>
      </c>
      <c r="G55" s="122"/>
      <c r="H55" s="122"/>
      <c r="I55" s="87"/>
      <c r="J55" s="138"/>
      <c r="K55" s="140">
        <v>1045</v>
      </c>
      <c r="M55" s="203" t="s">
        <v>275</v>
      </c>
      <c r="N55" s="204"/>
      <c r="O55" s="204"/>
      <c r="P55" s="204"/>
      <c r="Q55" s="204"/>
      <c r="R55" s="204"/>
      <c r="S55" s="204"/>
      <c r="T55" s="204"/>
      <c r="U55" s="204"/>
      <c r="V55" s="204"/>
      <c r="W55" s="204"/>
      <c r="X55" s="204"/>
      <c r="Y55" s="204"/>
      <c r="Z55" s="204"/>
      <c r="AA55" s="204"/>
      <c r="AB55" s="205"/>
      <c r="AD55" s="287"/>
      <c r="AE55" s="288"/>
      <c r="AF55" s="288"/>
      <c r="AG55" s="288"/>
      <c r="AH55" s="288"/>
      <c r="AI55" s="288"/>
      <c r="AJ55" s="288"/>
      <c r="AK55" s="288"/>
      <c r="AL55" s="288"/>
      <c r="AM55" s="288"/>
      <c r="AN55" s="288"/>
      <c r="AO55" s="288"/>
      <c r="AP55" s="288"/>
      <c r="AQ55" s="288"/>
      <c r="AR55" s="288"/>
      <c r="AS55" s="289"/>
      <c r="AU55" s="61">
        <v>40</v>
      </c>
      <c r="AV55" s="61">
        <v>49</v>
      </c>
      <c r="AW55" s="61">
        <v>4</v>
      </c>
      <c r="AX55" s="117" t="s">
        <v>86</v>
      </c>
      <c r="AY55" s="75">
        <v>160</v>
      </c>
      <c r="AZ55" s="75">
        <f t="shared" si="0"/>
        <v>213</v>
      </c>
      <c r="BA55" s="78">
        <f t="shared" si="1"/>
        <v>213</v>
      </c>
      <c r="BB55" s="78" t="str">
        <f t="shared" si="2"/>
        <v/>
      </c>
    </row>
    <row r="56" spans="2:54" ht="24" thickBot="1" x14ac:dyDescent="0.3">
      <c r="B56" s="85"/>
      <c r="C56" s="85"/>
      <c r="D56" s="85"/>
      <c r="E56" s="85"/>
      <c r="F56" s="85"/>
      <c r="G56" s="85"/>
      <c r="H56" s="85"/>
      <c r="I56" s="85"/>
      <c r="J56" s="85"/>
      <c r="K56" s="85"/>
      <c r="M56" s="203" t="s">
        <v>276</v>
      </c>
      <c r="N56" s="204"/>
      <c r="O56" s="204"/>
      <c r="P56" s="204"/>
      <c r="Q56" s="204"/>
      <c r="R56" s="204"/>
      <c r="S56" s="204"/>
      <c r="T56" s="204"/>
      <c r="U56" s="204"/>
      <c r="V56" s="204"/>
      <c r="W56" s="204"/>
      <c r="X56" s="204"/>
      <c r="Y56" s="204"/>
      <c r="Z56" s="204"/>
      <c r="AA56" s="204"/>
      <c r="AB56" s="205"/>
      <c r="AD56" s="287"/>
      <c r="AE56" s="288"/>
      <c r="AF56" s="288"/>
      <c r="AG56" s="288"/>
      <c r="AH56" s="288"/>
      <c r="AI56" s="288"/>
      <c r="AJ56" s="288"/>
      <c r="AK56" s="288"/>
      <c r="AL56" s="288"/>
      <c r="AM56" s="288"/>
      <c r="AN56" s="288"/>
      <c r="AO56" s="288"/>
      <c r="AP56" s="288"/>
      <c r="AQ56" s="288"/>
      <c r="AR56" s="288"/>
      <c r="AS56" s="289"/>
      <c r="AU56" s="61">
        <v>40</v>
      </c>
      <c r="AV56" s="61">
        <v>50</v>
      </c>
      <c r="AW56" s="61">
        <v>4</v>
      </c>
      <c r="AX56" s="117" t="s">
        <v>86</v>
      </c>
      <c r="AY56" s="75">
        <v>160</v>
      </c>
      <c r="AZ56" s="75">
        <f t="shared" si="0"/>
        <v>214</v>
      </c>
      <c r="BA56" s="78" t="str">
        <f t="shared" si="1"/>
        <v/>
      </c>
      <c r="BB56" s="78" t="str">
        <f t="shared" si="2"/>
        <v/>
      </c>
    </row>
    <row r="57" spans="2:54" ht="27" customHeight="1" thickBot="1" x14ac:dyDescent="0.3">
      <c r="B57" s="92" t="s">
        <v>60</v>
      </c>
      <c r="C57" s="97" t="s">
        <v>0</v>
      </c>
      <c r="D57" s="97" t="s">
        <v>61</v>
      </c>
      <c r="E57" s="97" t="s">
        <v>62</v>
      </c>
      <c r="F57" s="92" t="s">
        <v>3</v>
      </c>
      <c r="G57" s="80" t="s">
        <v>63</v>
      </c>
      <c r="H57" s="80" t="s">
        <v>64</v>
      </c>
      <c r="I57" s="121" t="s">
        <v>218</v>
      </c>
      <c r="J57" s="92" t="s">
        <v>59</v>
      </c>
      <c r="K57" s="93" t="s">
        <v>3</v>
      </c>
      <c r="AD57" s="287"/>
      <c r="AE57" s="288"/>
      <c r="AF57" s="288"/>
      <c r="AG57" s="288"/>
      <c r="AH57" s="288"/>
      <c r="AI57" s="288"/>
      <c r="AJ57" s="288"/>
      <c r="AK57" s="288"/>
      <c r="AL57" s="288"/>
      <c r="AM57" s="288"/>
      <c r="AN57" s="288"/>
      <c r="AO57" s="288"/>
      <c r="AP57" s="288"/>
      <c r="AQ57" s="288"/>
      <c r="AR57" s="288"/>
      <c r="AS57" s="289"/>
      <c r="AU57" s="61">
        <v>40</v>
      </c>
      <c r="AV57" s="61">
        <v>51</v>
      </c>
      <c r="AW57" s="61">
        <v>4</v>
      </c>
      <c r="AX57" s="117" t="s">
        <v>100</v>
      </c>
      <c r="AY57" s="75">
        <v>128</v>
      </c>
      <c r="AZ57" s="75">
        <f t="shared" si="0"/>
        <v>183</v>
      </c>
      <c r="BA57" s="78" t="str">
        <f t="shared" si="1"/>
        <v/>
      </c>
      <c r="BB57" s="78" t="str">
        <f t="shared" si="2"/>
        <v/>
      </c>
    </row>
    <row r="58" spans="2:54" ht="23.25" x14ac:dyDescent="0.25">
      <c r="B58" s="100" t="s">
        <v>5</v>
      </c>
      <c r="C58" s="99" t="s">
        <v>6</v>
      </c>
      <c r="D58" s="161">
        <v>380</v>
      </c>
      <c r="E58" s="104">
        <v>64</v>
      </c>
      <c r="F58" s="143">
        <v>444</v>
      </c>
      <c r="G58" s="83"/>
      <c r="H58" s="149">
        <v>7</v>
      </c>
      <c r="I58" s="123" t="s">
        <v>292</v>
      </c>
      <c r="J58" s="94" t="s">
        <v>293</v>
      </c>
      <c r="K58" s="95">
        <v>21</v>
      </c>
      <c r="Y58" s="72" t="s">
        <v>45</v>
      </c>
      <c r="Z58" s="72" t="s">
        <v>53</v>
      </c>
      <c r="AA58" s="72" t="s">
        <v>54</v>
      </c>
      <c r="AB58" s="72" t="s">
        <v>3</v>
      </c>
      <c r="AD58" s="287"/>
      <c r="AE58" s="288"/>
      <c r="AF58" s="288"/>
      <c r="AG58" s="288"/>
      <c r="AH58" s="288"/>
      <c r="AI58" s="288"/>
      <c r="AJ58" s="288"/>
      <c r="AK58" s="288"/>
      <c r="AL58" s="288"/>
      <c r="AM58" s="288"/>
      <c r="AN58" s="288"/>
      <c r="AO58" s="288"/>
      <c r="AP58" s="288"/>
      <c r="AQ58" s="288"/>
      <c r="AR58" s="288"/>
      <c r="AS58" s="289"/>
      <c r="AU58" s="61">
        <v>40</v>
      </c>
      <c r="AV58" s="61">
        <v>52</v>
      </c>
      <c r="AW58" s="61">
        <v>6</v>
      </c>
      <c r="AX58" s="117" t="s">
        <v>77</v>
      </c>
      <c r="AY58" s="75">
        <v>240</v>
      </c>
      <c r="AZ58" s="75">
        <f t="shared" si="0"/>
        <v>298</v>
      </c>
      <c r="BA58" s="78" t="str">
        <f t="shared" si="1"/>
        <v/>
      </c>
      <c r="BB58" s="78" t="str">
        <f t="shared" si="2"/>
        <v/>
      </c>
    </row>
    <row r="59" spans="2:54" ht="23.25" x14ac:dyDescent="0.25">
      <c r="B59" s="100" t="s">
        <v>10</v>
      </c>
      <c r="C59" s="101" t="s">
        <v>6</v>
      </c>
      <c r="D59" s="162">
        <v>150</v>
      </c>
      <c r="E59" s="104">
        <v>16</v>
      </c>
      <c r="F59" s="143">
        <v>166</v>
      </c>
      <c r="G59" s="83"/>
      <c r="H59" s="149">
        <v>14</v>
      </c>
      <c r="I59" s="123" t="s">
        <v>300</v>
      </c>
      <c r="J59" s="94" t="s">
        <v>301</v>
      </c>
      <c r="K59" s="95">
        <v>13</v>
      </c>
      <c r="Y59" s="73">
        <v>40</v>
      </c>
      <c r="Z59" s="74">
        <v>85</v>
      </c>
      <c r="AA59" s="73">
        <v>1</v>
      </c>
      <c r="AB59" s="75">
        <v>86</v>
      </c>
      <c r="AD59" s="287"/>
      <c r="AE59" s="288"/>
      <c r="AF59" s="288"/>
      <c r="AG59" s="288"/>
      <c r="AH59" s="288"/>
      <c r="AI59" s="288"/>
      <c r="AJ59" s="288"/>
      <c r="AK59" s="288"/>
      <c r="AL59" s="288"/>
      <c r="AM59" s="288"/>
      <c r="AN59" s="288"/>
      <c r="AO59" s="288"/>
      <c r="AP59" s="288"/>
      <c r="AQ59" s="288"/>
      <c r="AR59" s="288"/>
      <c r="AS59" s="289"/>
      <c r="AU59" s="61">
        <v>40</v>
      </c>
      <c r="AV59" s="61">
        <v>53</v>
      </c>
      <c r="AW59" s="61">
        <v>1</v>
      </c>
      <c r="AX59" s="117" t="s">
        <v>41</v>
      </c>
      <c r="AY59" s="75">
        <v>40</v>
      </c>
      <c r="AZ59" s="75">
        <f t="shared" si="0"/>
        <v>94</v>
      </c>
      <c r="BA59" s="78" t="str">
        <f t="shared" si="1"/>
        <v/>
      </c>
      <c r="BB59" s="78" t="str">
        <f t="shared" si="2"/>
        <v/>
      </c>
    </row>
    <row r="60" spans="2:54" ht="23.25" x14ac:dyDescent="0.25">
      <c r="B60" s="100" t="s">
        <v>11</v>
      </c>
      <c r="C60" s="101" t="s">
        <v>6</v>
      </c>
      <c r="D60" s="192">
        <v>200</v>
      </c>
      <c r="E60" s="193">
        <v>31</v>
      </c>
      <c r="F60" s="143">
        <v>231</v>
      </c>
      <c r="G60" s="83"/>
      <c r="H60" s="149">
        <v>3</v>
      </c>
      <c r="I60" s="123" t="s">
        <v>302</v>
      </c>
      <c r="J60" s="94" t="s">
        <v>303</v>
      </c>
      <c r="K60" s="95">
        <v>6</v>
      </c>
      <c r="Y60" s="73">
        <v>41</v>
      </c>
      <c r="Z60" s="74">
        <v>54</v>
      </c>
      <c r="AA60" s="73">
        <v>1</v>
      </c>
      <c r="AB60" s="76">
        <v>55</v>
      </c>
      <c r="AD60" s="287"/>
      <c r="AE60" s="288"/>
      <c r="AF60" s="288"/>
      <c r="AG60" s="288"/>
      <c r="AH60" s="288"/>
      <c r="AI60" s="288"/>
      <c r="AJ60" s="288"/>
      <c r="AK60" s="288"/>
      <c r="AL60" s="288"/>
      <c r="AM60" s="288"/>
      <c r="AN60" s="288"/>
      <c r="AO60" s="288"/>
      <c r="AP60" s="288"/>
      <c r="AQ60" s="288"/>
      <c r="AR60" s="288"/>
      <c r="AS60" s="289"/>
      <c r="AU60" s="61">
        <v>40</v>
      </c>
      <c r="AV60" s="61">
        <v>54</v>
      </c>
      <c r="AW60" s="61">
        <v>0</v>
      </c>
      <c r="AX60" s="117"/>
      <c r="AY60" s="75">
        <v>0</v>
      </c>
      <c r="AZ60" s="75">
        <f t="shared" si="0"/>
        <v>54</v>
      </c>
      <c r="BA60" s="78" t="str">
        <f t="shared" si="1"/>
        <v/>
      </c>
      <c r="BB60" s="78" t="str">
        <f t="shared" si="2"/>
        <v/>
      </c>
    </row>
    <row r="61" spans="2:54" ht="24" thickBot="1" x14ac:dyDescent="0.3">
      <c r="B61" s="100" t="s">
        <v>12</v>
      </c>
      <c r="C61" s="101" t="s">
        <v>6</v>
      </c>
      <c r="D61" s="163">
        <v>225</v>
      </c>
      <c r="E61" s="160">
        <v>36</v>
      </c>
      <c r="F61" s="143">
        <v>261</v>
      </c>
      <c r="G61" s="83"/>
      <c r="H61" s="149">
        <v>14</v>
      </c>
      <c r="I61" s="123" t="s">
        <v>304</v>
      </c>
      <c r="J61" s="94" t="s">
        <v>305</v>
      </c>
      <c r="K61" s="95">
        <v>18</v>
      </c>
      <c r="Y61" s="73">
        <v>42</v>
      </c>
      <c r="Z61" s="74">
        <v>53</v>
      </c>
      <c r="AA61" s="73">
        <v>1</v>
      </c>
      <c r="AB61" s="77">
        <v>54</v>
      </c>
      <c r="AD61" s="287"/>
      <c r="AE61" s="288"/>
      <c r="AF61" s="288"/>
      <c r="AG61" s="288"/>
      <c r="AH61" s="288"/>
      <c r="AI61" s="288"/>
      <c r="AJ61" s="288"/>
      <c r="AK61" s="288"/>
      <c r="AL61" s="288"/>
      <c r="AM61" s="288"/>
      <c r="AN61" s="288"/>
      <c r="AO61" s="288"/>
      <c r="AP61" s="288"/>
      <c r="AQ61" s="288"/>
      <c r="AR61" s="288"/>
      <c r="AS61" s="289"/>
      <c r="AU61" s="61">
        <v>40</v>
      </c>
      <c r="AV61" s="61">
        <v>55</v>
      </c>
      <c r="AW61" s="61">
        <v>4</v>
      </c>
      <c r="AX61" s="117" t="s">
        <v>101</v>
      </c>
      <c r="AY61" s="75">
        <v>64</v>
      </c>
      <c r="AZ61" s="75">
        <f t="shared" si="0"/>
        <v>123</v>
      </c>
      <c r="BA61" s="78" t="str">
        <f t="shared" si="1"/>
        <v/>
      </c>
      <c r="BB61" s="78" t="str">
        <f t="shared" si="2"/>
        <v/>
      </c>
    </row>
    <row r="62" spans="2:54" ht="29.25" thickBot="1" x14ac:dyDescent="0.3">
      <c r="B62" s="200" t="s">
        <v>13</v>
      </c>
      <c r="C62" s="201"/>
      <c r="D62" s="201"/>
      <c r="E62" s="202"/>
      <c r="F62" s="139">
        <v>1102</v>
      </c>
      <c r="G62" s="151"/>
      <c r="H62" s="152">
        <v>38</v>
      </c>
      <c r="I62" s="153"/>
      <c r="J62" s="96"/>
      <c r="K62" s="154">
        <v>58</v>
      </c>
      <c r="Y62" s="73">
        <v>43</v>
      </c>
      <c r="Z62" s="74">
        <v>89</v>
      </c>
      <c r="AA62" s="73">
        <v>1</v>
      </c>
      <c r="AB62" s="76">
        <v>90</v>
      </c>
      <c r="AD62" s="203" t="s">
        <v>274</v>
      </c>
      <c r="AE62" s="204"/>
      <c r="AF62" s="204"/>
      <c r="AG62" s="204"/>
      <c r="AH62" s="204"/>
      <c r="AI62" s="204"/>
      <c r="AJ62" s="204"/>
      <c r="AK62" s="204"/>
      <c r="AL62" s="204"/>
      <c r="AM62" s="204"/>
      <c r="AN62" s="204"/>
      <c r="AO62" s="204"/>
      <c r="AP62" s="204"/>
      <c r="AQ62" s="204"/>
      <c r="AR62" s="204"/>
      <c r="AS62" s="205"/>
      <c r="AU62" s="61">
        <v>40</v>
      </c>
      <c r="AV62" s="61">
        <v>56</v>
      </c>
      <c r="AW62" s="61">
        <v>5</v>
      </c>
      <c r="AX62" s="117" t="s">
        <v>102</v>
      </c>
      <c r="AY62" s="75">
        <v>200</v>
      </c>
      <c r="AZ62" s="75">
        <f t="shared" si="0"/>
        <v>261</v>
      </c>
      <c r="BA62" s="78">
        <f t="shared" si="1"/>
        <v>261</v>
      </c>
      <c r="BB62" s="78" t="str">
        <f t="shared" si="2"/>
        <v/>
      </c>
    </row>
    <row r="63" spans="2:54" ht="24" customHeight="1" thickBot="1" x14ac:dyDescent="0.3">
      <c r="B63" s="85"/>
      <c r="C63" s="85"/>
      <c r="D63" s="85"/>
      <c r="E63" s="85"/>
      <c r="F63" s="86">
        <v>19</v>
      </c>
      <c r="G63" s="141"/>
      <c r="H63" s="141"/>
      <c r="I63" s="122"/>
      <c r="J63" s="85"/>
      <c r="K63" s="86">
        <v>19</v>
      </c>
      <c r="Y63" s="73">
        <v>44</v>
      </c>
      <c r="Z63" s="74">
        <v>59</v>
      </c>
      <c r="AA63" s="73">
        <v>1</v>
      </c>
      <c r="AB63" s="75">
        <v>60</v>
      </c>
      <c r="AD63" s="203" t="s">
        <v>276</v>
      </c>
      <c r="AE63" s="204"/>
      <c r="AF63" s="204"/>
      <c r="AG63" s="204"/>
      <c r="AH63" s="204"/>
      <c r="AI63" s="204"/>
      <c r="AJ63" s="204"/>
      <c r="AK63" s="204"/>
      <c r="AL63" s="204"/>
      <c r="AM63" s="204"/>
      <c r="AN63" s="204"/>
      <c r="AO63" s="204"/>
      <c r="AP63" s="204"/>
      <c r="AQ63" s="204"/>
      <c r="AR63" s="204"/>
      <c r="AS63" s="205"/>
      <c r="AU63" s="61">
        <v>40</v>
      </c>
      <c r="AV63" s="61">
        <v>57</v>
      </c>
      <c r="AW63" s="61">
        <v>3</v>
      </c>
      <c r="AX63" s="117" t="s">
        <v>93</v>
      </c>
      <c r="AY63" s="75">
        <v>120</v>
      </c>
      <c r="AZ63" s="75">
        <f t="shared" si="0"/>
        <v>180</v>
      </c>
      <c r="BA63" s="78" t="str">
        <f t="shared" si="1"/>
        <v/>
      </c>
      <c r="BB63" s="78">
        <f t="shared" si="2"/>
        <v>180</v>
      </c>
    </row>
    <row r="64" spans="2:54" ht="24" customHeight="1" thickBot="1" x14ac:dyDescent="0.3">
      <c r="B64" s="85"/>
      <c r="C64" s="85"/>
      <c r="D64" s="85"/>
      <c r="E64" s="85"/>
      <c r="F64" s="154">
        <v>58</v>
      </c>
      <c r="G64" s="122"/>
      <c r="H64" s="122"/>
      <c r="I64" s="87"/>
      <c r="J64" s="138"/>
      <c r="K64" s="140">
        <v>1102</v>
      </c>
      <c r="Y64" s="73">
        <v>45</v>
      </c>
      <c r="Z64" s="74">
        <v>37</v>
      </c>
      <c r="AA64" s="73">
        <v>1</v>
      </c>
      <c r="AB64" s="76">
        <v>38</v>
      </c>
      <c r="AU64" s="61">
        <v>40</v>
      </c>
      <c r="AV64" s="61">
        <v>58</v>
      </c>
      <c r="AW64" s="61">
        <v>7</v>
      </c>
      <c r="AX64" s="117" t="s">
        <v>103</v>
      </c>
      <c r="AY64" s="75">
        <v>248</v>
      </c>
      <c r="AZ64" s="75">
        <f t="shared" si="0"/>
        <v>313</v>
      </c>
      <c r="BA64" s="78" t="str">
        <f t="shared" si="1"/>
        <v/>
      </c>
      <c r="BB64" s="78" t="str">
        <f t="shared" si="2"/>
        <v/>
      </c>
    </row>
    <row r="65" spans="2:54" ht="21.75" thickBot="1" x14ac:dyDescent="0.3">
      <c r="Y65" s="73">
        <v>46</v>
      </c>
      <c r="Z65" s="74">
        <v>35</v>
      </c>
      <c r="AA65" s="73">
        <v>1</v>
      </c>
      <c r="AB65" s="75">
        <v>36</v>
      </c>
      <c r="AU65" s="61">
        <v>40</v>
      </c>
      <c r="AV65" s="61">
        <v>59</v>
      </c>
      <c r="AW65" s="61">
        <v>1</v>
      </c>
      <c r="AX65" s="117" t="s">
        <v>41</v>
      </c>
      <c r="AY65" s="75">
        <v>40</v>
      </c>
      <c r="AZ65" s="75">
        <f t="shared" si="0"/>
        <v>100</v>
      </c>
      <c r="BA65" s="78" t="str">
        <f t="shared" si="1"/>
        <v/>
      </c>
      <c r="BB65" s="78" t="str">
        <f t="shared" si="2"/>
        <v/>
      </c>
    </row>
    <row r="66" spans="2:54" ht="47.25" thickBot="1" x14ac:dyDescent="0.3">
      <c r="B66" s="272" t="s">
        <v>230</v>
      </c>
      <c r="C66" s="273"/>
      <c r="D66" s="273"/>
      <c r="E66" s="273"/>
      <c r="F66" s="273"/>
      <c r="G66" s="273"/>
      <c r="H66" s="273"/>
      <c r="I66" s="273"/>
      <c r="J66" s="273"/>
      <c r="K66" s="274"/>
      <c r="M66" s="268" t="s">
        <v>231</v>
      </c>
      <c r="N66" s="269"/>
      <c r="O66" s="269"/>
      <c r="P66" s="269"/>
      <c r="Q66" s="269"/>
      <c r="R66" s="270"/>
      <c r="AD66" s="216" t="s">
        <v>262</v>
      </c>
      <c r="AE66" s="216"/>
      <c r="AF66" s="216"/>
      <c r="AG66" s="216"/>
      <c r="AH66" s="216"/>
      <c r="AI66" s="216"/>
      <c r="AJ66" s="216"/>
      <c r="AK66" s="216"/>
      <c r="AL66" s="216"/>
      <c r="AM66" s="216"/>
      <c r="AN66" s="216"/>
      <c r="AO66" s="216"/>
      <c r="AP66" s="216"/>
      <c r="AQ66" s="216"/>
      <c r="AR66" s="216"/>
      <c r="AS66" s="216"/>
      <c r="AU66" s="61">
        <v>40</v>
      </c>
      <c r="AV66" s="61">
        <v>60</v>
      </c>
      <c r="AW66" s="61">
        <v>3</v>
      </c>
      <c r="AX66" s="117" t="s">
        <v>93</v>
      </c>
      <c r="AY66" s="75">
        <v>120</v>
      </c>
      <c r="AZ66" s="75">
        <f t="shared" si="0"/>
        <v>183</v>
      </c>
      <c r="BA66" s="78" t="str">
        <f t="shared" si="1"/>
        <v/>
      </c>
      <c r="BB66" s="78" t="str">
        <f t="shared" si="2"/>
        <v/>
      </c>
    </row>
    <row r="67" spans="2:54" ht="24" customHeight="1" thickBot="1" x14ac:dyDescent="0.4">
      <c r="B67" s="194" t="s">
        <v>261</v>
      </c>
      <c r="C67" s="195"/>
      <c r="D67" s="195"/>
      <c r="E67" s="195"/>
      <c r="F67" s="195"/>
      <c r="G67" s="195"/>
      <c r="H67" s="195"/>
      <c r="I67" s="195"/>
      <c r="J67" s="195"/>
      <c r="K67" s="196"/>
      <c r="M67" s="266" t="s">
        <v>52</v>
      </c>
      <c r="N67" s="266"/>
      <c r="O67" s="266" t="s">
        <v>51</v>
      </c>
      <c r="P67" s="266"/>
      <c r="Q67" s="266" t="s">
        <v>50</v>
      </c>
      <c r="R67" s="266"/>
      <c r="AD67" s="221"/>
      <c r="AE67" s="221"/>
      <c r="AF67" s="221"/>
      <c r="AG67" s="221"/>
      <c r="AH67" s="221"/>
      <c r="AI67" s="221"/>
      <c r="AJ67" s="221"/>
      <c r="AK67" s="221"/>
      <c r="AL67" s="221"/>
      <c r="AM67" s="221"/>
      <c r="AN67" s="221"/>
      <c r="AO67" s="221"/>
      <c r="AP67" s="221"/>
      <c r="AQ67" s="221"/>
      <c r="AR67" s="221"/>
      <c r="AS67" s="221"/>
      <c r="AU67" s="61">
        <v>40</v>
      </c>
      <c r="AV67" s="61">
        <v>61</v>
      </c>
      <c r="AW67" s="61">
        <v>2</v>
      </c>
      <c r="AX67" s="117" t="s">
        <v>71</v>
      </c>
      <c r="AY67" s="75">
        <v>80</v>
      </c>
      <c r="AZ67" s="75">
        <f t="shared" si="0"/>
        <v>143</v>
      </c>
      <c r="BA67" s="78" t="str">
        <f t="shared" si="1"/>
        <v/>
      </c>
      <c r="BB67" s="78" t="str">
        <f t="shared" si="2"/>
        <v/>
      </c>
    </row>
    <row r="68" spans="2:54" ht="21.75" customHeight="1" thickBot="1" x14ac:dyDescent="0.3">
      <c r="B68" s="197"/>
      <c r="C68" s="198"/>
      <c r="D68" s="198"/>
      <c r="E68" s="198"/>
      <c r="F68" s="198"/>
      <c r="G68" s="198"/>
      <c r="H68" s="198"/>
      <c r="I68" s="198"/>
      <c r="J68" s="198"/>
      <c r="K68" s="199"/>
      <c r="M68" s="271">
        <v>57</v>
      </c>
      <c r="N68" s="271"/>
      <c r="O68" s="271">
        <v>54</v>
      </c>
      <c r="P68" s="271"/>
      <c r="Q68" s="271">
        <v>98</v>
      </c>
      <c r="R68" s="271"/>
      <c r="AD68" s="222" t="s">
        <v>284</v>
      </c>
      <c r="AE68" s="222"/>
      <c r="AF68" s="222"/>
      <c r="AG68" s="222"/>
      <c r="AH68" s="222"/>
      <c r="AI68" s="222"/>
      <c r="AJ68" s="222"/>
      <c r="AK68" s="222"/>
      <c r="AL68" s="222"/>
      <c r="AM68" s="222"/>
      <c r="AN68" s="222"/>
      <c r="AO68" s="222"/>
      <c r="AP68" s="222"/>
      <c r="AQ68" s="222"/>
      <c r="AR68" s="222"/>
      <c r="AS68" s="222"/>
      <c r="AU68" s="61">
        <v>40</v>
      </c>
      <c r="AV68" s="61">
        <v>62</v>
      </c>
      <c r="AW68" s="61">
        <v>2</v>
      </c>
      <c r="AX68" s="117" t="s">
        <v>71</v>
      </c>
      <c r="AY68" s="75">
        <v>80</v>
      </c>
      <c r="AZ68" s="75">
        <f t="shared" si="0"/>
        <v>144</v>
      </c>
      <c r="BA68" s="78" t="str">
        <f t="shared" si="1"/>
        <v/>
      </c>
      <c r="BB68" s="78" t="str">
        <f t="shared" si="2"/>
        <v/>
      </c>
    </row>
    <row r="69" spans="2:54" ht="21.75" thickBot="1" x14ac:dyDescent="0.3">
      <c r="B69" s="275" t="s">
        <v>234</v>
      </c>
      <c r="C69" s="275"/>
      <c r="D69" s="275"/>
      <c r="E69" s="275"/>
      <c r="F69" s="275"/>
      <c r="G69" s="275"/>
      <c r="H69" s="275"/>
      <c r="I69" s="275"/>
      <c r="J69" s="275"/>
      <c r="K69" s="275"/>
      <c r="M69" s="267" t="s">
        <v>285</v>
      </c>
      <c r="N69" s="267"/>
      <c r="O69" s="267"/>
      <c r="P69" s="267"/>
      <c r="Q69" s="267"/>
      <c r="R69" s="267"/>
      <c r="AD69" s="209" t="s">
        <v>286</v>
      </c>
      <c r="AE69" s="209"/>
      <c r="AF69" s="209"/>
      <c r="AG69" s="209"/>
      <c r="AH69" s="209"/>
      <c r="AI69" s="209"/>
      <c r="AJ69" s="209"/>
      <c r="AK69" s="209"/>
      <c r="AL69" s="209"/>
      <c r="AM69" s="209"/>
      <c r="AN69" s="209"/>
      <c r="AO69" s="209"/>
      <c r="AP69" s="209"/>
      <c r="AQ69" s="209"/>
      <c r="AR69" s="209"/>
      <c r="AS69" s="209"/>
      <c r="AU69" s="61">
        <v>40</v>
      </c>
      <c r="AV69" s="61">
        <v>63</v>
      </c>
      <c r="AW69" s="61">
        <v>1</v>
      </c>
      <c r="AX69" s="117" t="s">
        <v>42</v>
      </c>
      <c r="AY69" s="75">
        <v>8</v>
      </c>
      <c r="AZ69" s="75">
        <f t="shared" si="0"/>
        <v>72</v>
      </c>
      <c r="BA69" s="78">
        <f t="shared" si="1"/>
        <v>72</v>
      </c>
      <c r="BB69" s="78" t="str">
        <f t="shared" si="2"/>
        <v/>
      </c>
    </row>
    <row r="70" spans="2:54" ht="33" customHeight="1" x14ac:dyDescent="0.25">
      <c r="M70" s="267" t="s">
        <v>287</v>
      </c>
      <c r="N70" s="267"/>
      <c r="O70" s="267"/>
      <c r="P70" s="267"/>
      <c r="Q70" s="267"/>
      <c r="R70" s="267"/>
      <c r="AD70" s="318" t="s">
        <v>265</v>
      </c>
      <c r="AE70" s="319"/>
      <c r="AF70" s="319"/>
      <c r="AG70" s="319"/>
      <c r="AH70" s="319"/>
      <c r="AI70" s="319"/>
      <c r="AJ70" s="319"/>
      <c r="AK70" s="319"/>
      <c r="AL70" s="319"/>
      <c r="AM70" s="319"/>
      <c r="AN70" s="319"/>
      <c r="AO70" s="319"/>
      <c r="AP70" s="319"/>
      <c r="AQ70" s="319"/>
      <c r="AR70" s="319"/>
      <c r="AS70" s="320"/>
      <c r="AU70" s="61">
        <v>40</v>
      </c>
      <c r="AV70" s="61">
        <v>64</v>
      </c>
      <c r="AW70" s="61">
        <v>10</v>
      </c>
      <c r="AX70" s="117" t="s">
        <v>104</v>
      </c>
      <c r="AY70" s="75">
        <v>368</v>
      </c>
      <c r="AZ70" s="75">
        <f t="shared" ref="AZ70:AZ133" si="3">AV70+AW70+AY70</f>
        <v>442</v>
      </c>
      <c r="BA70" s="78" t="str">
        <f t="shared" si="1"/>
        <v/>
      </c>
      <c r="BB70" s="78" t="str">
        <f t="shared" si="2"/>
        <v/>
      </c>
    </row>
    <row r="71" spans="2:54" ht="33" customHeight="1" thickBot="1" x14ac:dyDescent="0.3">
      <c r="M71" s="265" t="s">
        <v>288</v>
      </c>
      <c r="N71" s="265"/>
      <c r="O71" s="265"/>
      <c r="P71" s="265"/>
      <c r="Q71" s="265"/>
      <c r="R71" s="265"/>
      <c r="AD71" s="321"/>
      <c r="AE71" s="322"/>
      <c r="AF71" s="322"/>
      <c r="AG71" s="322"/>
      <c r="AH71" s="322"/>
      <c r="AI71" s="322"/>
      <c r="AJ71" s="322"/>
      <c r="AK71" s="322"/>
      <c r="AL71" s="322"/>
      <c r="AM71" s="322"/>
      <c r="AN71" s="322"/>
      <c r="AO71" s="322"/>
      <c r="AP71" s="322"/>
      <c r="AQ71" s="322"/>
      <c r="AR71" s="322"/>
      <c r="AS71" s="323"/>
      <c r="AU71" s="61">
        <v>40</v>
      </c>
      <c r="AV71" s="61">
        <v>65</v>
      </c>
      <c r="AW71" s="61">
        <v>5</v>
      </c>
      <c r="AX71" s="117" t="s">
        <v>105</v>
      </c>
      <c r="AY71" s="75">
        <v>136</v>
      </c>
      <c r="AZ71" s="75">
        <f t="shared" si="3"/>
        <v>206</v>
      </c>
      <c r="BA71" s="78" t="str">
        <f t="shared" ref="BA71:BA134" si="4">IF(MOD(AV71,7)=0,AZ71,"")</f>
        <v/>
      </c>
      <c r="BB71" s="78" t="str">
        <f t="shared" ref="BB71:BB134" si="5">IF(MOD(AV71,19)=0,AZ71,"")</f>
        <v/>
      </c>
    </row>
    <row r="72" spans="2:54" ht="24" thickBot="1" x14ac:dyDescent="0.3">
      <c r="M72" s="265" t="s">
        <v>289</v>
      </c>
      <c r="N72" s="265"/>
      <c r="O72" s="265"/>
      <c r="P72" s="265"/>
      <c r="Q72" s="265"/>
      <c r="R72" s="265"/>
      <c r="AD72" s="203" t="s">
        <v>274</v>
      </c>
      <c r="AE72" s="204"/>
      <c r="AF72" s="204"/>
      <c r="AG72" s="204"/>
      <c r="AH72" s="204"/>
      <c r="AI72" s="204"/>
      <c r="AJ72" s="204"/>
      <c r="AK72" s="204"/>
      <c r="AL72" s="204"/>
      <c r="AM72" s="204"/>
      <c r="AN72" s="204"/>
      <c r="AO72" s="204"/>
      <c r="AP72" s="204"/>
      <c r="AQ72" s="204"/>
      <c r="AR72" s="204"/>
      <c r="AS72" s="205"/>
      <c r="AU72" s="61">
        <v>40</v>
      </c>
      <c r="AV72" s="61">
        <v>66</v>
      </c>
      <c r="AW72" s="61">
        <v>6</v>
      </c>
      <c r="AX72" s="117" t="s">
        <v>77</v>
      </c>
      <c r="AY72" s="75">
        <v>240</v>
      </c>
      <c r="AZ72" s="75">
        <f t="shared" si="3"/>
        <v>312</v>
      </c>
      <c r="BA72" s="78" t="str">
        <f t="shared" si="4"/>
        <v/>
      </c>
      <c r="BB72" s="78" t="str">
        <f t="shared" si="5"/>
        <v/>
      </c>
    </row>
    <row r="73" spans="2:54" ht="24" thickBot="1" x14ac:dyDescent="0.3">
      <c r="AD73" s="203" t="s">
        <v>276</v>
      </c>
      <c r="AE73" s="204"/>
      <c r="AF73" s="204"/>
      <c r="AG73" s="204"/>
      <c r="AH73" s="204"/>
      <c r="AI73" s="204"/>
      <c r="AJ73" s="204"/>
      <c r="AK73" s="204"/>
      <c r="AL73" s="204"/>
      <c r="AM73" s="204"/>
      <c r="AN73" s="204"/>
      <c r="AO73" s="204"/>
      <c r="AP73" s="204"/>
      <c r="AQ73" s="204"/>
      <c r="AR73" s="204"/>
      <c r="AS73" s="205"/>
      <c r="AU73" s="61">
        <v>40</v>
      </c>
      <c r="AV73" s="61">
        <v>67</v>
      </c>
      <c r="AW73" s="61">
        <v>18</v>
      </c>
      <c r="AX73" s="117" t="s">
        <v>106</v>
      </c>
      <c r="AY73" s="75">
        <v>720</v>
      </c>
      <c r="AZ73" s="75">
        <f t="shared" si="3"/>
        <v>805</v>
      </c>
      <c r="BA73" s="78" t="str">
        <f t="shared" si="4"/>
        <v/>
      </c>
      <c r="BB73" s="78" t="str">
        <f t="shared" si="5"/>
        <v/>
      </c>
    </row>
    <row r="74" spans="2:54" ht="21" x14ac:dyDescent="0.25">
      <c r="AD74" s="189"/>
      <c r="AE74" s="189"/>
      <c r="AF74" s="189"/>
      <c r="AG74" s="189"/>
      <c r="AH74" s="189"/>
      <c r="AI74" s="189"/>
      <c r="AJ74" s="189"/>
      <c r="AK74" s="189"/>
      <c r="AL74" s="189"/>
      <c r="AM74" s="189"/>
      <c r="AN74" s="189"/>
      <c r="AO74" s="189"/>
      <c r="AP74" s="189"/>
      <c r="AQ74" s="189"/>
      <c r="AR74" s="189"/>
      <c r="AS74" s="189"/>
      <c r="AU74" s="61">
        <v>40</v>
      </c>
      <c r="AV74" s="61">
        <v>68</v>
      </c>
      <c r="AW74" s="61">
        <v>4</v>
      </c>
      <c r="AX74" s="117" t="s">
        <v>107</v>
      </c>
      <c r="AY74" s="75">
        <v>128</v>
      </c>
      <c r="AZ74" s="75">
        <f t="shared" si="3"/>
        <v>200</v>
      </c>
      <c r="BA74" s="78" t="str">
        <f t="shared" si="4"/>
        <v/>
      </c>
      <c r="BB74" s="78" t="str">
        <f t="shared" si="5"/>
        <v/>
      </c>
    </row>
    <row r="75" spans="2:54" ht="21" x14ac:dyDescent="0.25">
      <c r="AD75" s="189"/>
      <c r="AE75" s="189"/>
      <c r="AF75" s="189"/>
      <c r="AG75" s="189"/>
      <c r="AH75" s="189"/>
      <c r="AI75" s="189"/>
      <c r="AJ75" s="189"/>
      <c r="AK75" s="189"/>
      <c r="AL75" s="189"/>
      <c r="AM75" s="189"/>
      <c r="AN75" s="189"/>
      <c r="AO75" s="189"/>
      <c r="AP75" s="189"/>
      <c r="AQ75" s="189"/>
      <c r="AR75" s="189"/>
      <c r="AS75" s="189"/>
      <c r="AU75" s="61">
        <v>40</v>
      </c>
      <c r="AV75" s="61">
        <v>69</v>
      </c>
      <c r="AW75" s="61">
        <v>1</v>
      </c>
      <c r="AX75" s="117" t="s">
        <v>41</v>
      </c>
      <c r="AY75" s="75">
        <v>40</v>
      </c>
      <c r="AZ75" s="75">
        <f t="shared" si="3"/>
        <v>110</v>
      </c>
      <c r="BA75" s="78" t="str">
        <f t="shared" si="4"/>
        <v/>
      </c>
      <c r="BB75" s="78" t="str">
        <f t="shared" si="5"/>
        <v/>
      </c>
    </row>
    <row r="76" spans="2:54" ht="21" x14ac:dyDescent="0.25">
      <c r="AD76" s="216" t="s">
        <v>263</v>
      </c>
      <c r="AE76" s="216"/>
      <c r="AF76" s="216"/>
      <c r="AG76" s="216"/>
      <c r="AH76" s="216"/>
      <c r="AI76" s="216"/>
      <c r="AJ76" s="216"/>
      <c r="AK76" s="216"/>
      <c r="AL76" s="216"/>
      <c r="AM76" s="216"/>
      <c r="AN76" s="216"/>
      <c r="AO76" s="216"/>
      <c r="AP76" s="216"/>
      <c r="AQ76" s="216"/>
      <c r="AR76" s="216"/>
      <c r="AS76" s="216"/>
      <c r="AU76" s="61">
        <v>40</v>
      </c>
      <c r="AV76" s="61">
        <v>70</v>
      </c>
      <c r="AW76" s="61">
        <v>2</v>
      </c>
      <c r="AX76" s="117" t="s">
        <v>71</v>
      </c>
      <c r="AY76" s="75">
        <v>80</v>
      </c>
      <c r="AZ76" s="75">
        <f t="shared" si="3"/>
        <v>152</v>
      </c>
      <c r="BA76" s="78">
        <f t="shared" si="4"/>
        <v>152</v>
      </c>
      <c r="BB76" s="78" t="str">
        <f t="shared" si="5"/>
        <v/>
      </c>
    </row>
    <row r="77" spans="2:54" ht="21.75" thickBot="1" x14ac:dyDescent="0.3">
      <c r="AD77" s="221"/>
      <c r="AE77" s="221"/>
      <c r="AF77" s="221"/>
      <c r="AG77" s="221"/>
      <c r="AH77" s="221"/>
      <c r="AI77" s="221"/>
      <c r="AJ77" s="221"/>
      <c r="AK77" s="221"/>
      <c r="AL77" s="221"/>
      <c r="AM77" s="221"/>
      <c r="AN77" s="221"/>
      <c r="AO77" s="221"/>
      <c r="AP77" s="221"/>
      <c r="AQ77" s="221"/>
      <c r="AR77" s="221"/>
      <c r="AS77" s="221"/>
      <c r="AU77" s="61">
        <v>40</v>
      </c>
      <c r="AV77" s="61">
        <v>71</v>
      </c>
      <c r="AW77" s="61">
        <v>2</v>
      </c>
      <c r="AX77" s="117" t="s">
        <v>87</v>
      </c>
      <c r="AY77" s="75">
        <v>48</v>
      </c>
      <c r="AZ77" s="75">
        <f t="shared" si="3"/>
        <v>121</v>
      </c>
      <c r="BA77" s="78" t="str">
        <f t="shared" si="4"/>
        <v/>
      </c>
      <c r="BB77" s="78" t="str">
        <f t="shared" si="5"/>
        <v/>
      </c>
    </row>
    <row r="78" spans="2:54" ht="21.75" thickBot="1" x14ac:dyDescent="0.3">
      <c r="AD78" s="222" t="s">
        <v>290</v>
      </c>
      <c r="AE78" s="222"/>
      <c r="AF78" s="222"/>
      <c r="AG78" s="222"/>
      <c r="AH78" s="222"/>
      <c r="AI78" s="222"/>
      <c r="AJ78" s="222"/>
      <c r="AK78" s="222"/>
      <c r="AL78" s="222"/>
      <c r="AM78" s="222"/>
      <c r="AN78" s="222"/>
      <c r="AO78" s="222"/>
      <c r="AP78" s="222"/>
      <c r="AQ78" s="222"/>
      <c r="AR78" s="222"/>
      <c r="AS78" s="222"/>
      <c r="AU78" s="61">
        <v>40</v>
      </c>
      <c r="AV78" s="61">
        <v>72</v>
      </c>
      <c r="AW78" s="61">
        <v>4</v>
      </c>
      <c r="AX78" s="117" t="s">
        <v>107</v>
      </c>
      <c r="AY78" s="75">
        <v>128</v>
      </c>
      <c r="AZ78" s="75">
        <f t="shared" si="3"/>
        <v>204</v>
      </c>
      <c r="BA78" s="78" t="str">
        <f t="shared" si="4"/>
        <v/>
      </c>
      <c r="BB78" s="78" t="str">
        <f t="shared" si="5"/>
        <v/>
      </c>
    </row>
    <row r="79" spans="2:54" ht="21.75" thickBot="1" x14ac:dyDescent="0.3">
      <c r="AD79" s="209" t="s">
        <v>291</v>
      </c>
      <c r="AE79" s="209"/>
      <c r="AF79" s="209"/>
      <c r="AG79" s="209"/>
      <c r="AH79" s="209"/>
      <c r="AI79" s="209"/>
      <c r="AJ79" s="209"/>
      <c r="AK79" s="209"/>
      <c r="AL79" s="209"/>
      <c r="AM79" s="209"/>
      <c r="AN79" s="209"/>
      <c r="AO79" s="209"/>
      <c r="AP79" s="209"/>
      <c r="AQ79" s="209"/>
      <c r="AR79" s="209"/>
      <c r="AS79" s="209"/>
      <c r="AU79" s="61">
        <v>40</v>
      </c>
      <c r="AV79" s="61">
        <v>73</v>
      </c>
      <c r="AW79" s="61">
        <v>4</v>
      </c>
      <c r="AX79" s="117" t="s">
        <v>86</v>
      </c>
      <c r="AY79" s="75">
        <v>160</v>
      </c>
      <c r="AZ79" s="75">
        <f t="shared" si="3"/>
        <v>237</v>
      </c>
      <c r="BA79" s="78" t="str">
        <f t="shared" si="4"/>
        <v/>
      </c>
      <c r="BB79" s="78" t="str">
        <f t="shared" si="5"/>
        <v/>
      </c>
    </row>
    <row r="80" spans="2:54" ht="21" x14ac:dyDescent="0.25">
      <c r="AD80" s="324" t="s">
        <v>264</v>
      </c>
      <c r="AE80" s="325"/>
      <c r="AF80" s="325"/>
      <c r="AG80" s="325"/>
      <c r="AH80" s="325"/>
      <c r="AI80" s="325"/>
      <c r="AJ80" s="325"/>
      <c r="AK80" s="325"/>
      <c r="AL80" s="325"/>
      <c r="AM80" s="325"/>
      <c r="AN80" s="325"/>
      <c r="AO80" s="325"/>
      <c r="AP80" s="325"/>
      <c r="AQ80" s="325"/>
      <c r="AR80" s="325"/>
      <c r="AS80" s="326"/>
      <c r="AU80" s="61">
        <v>40</v>
      </c>
      <c r="AV80" s="61">
        <v>74</v>
      </c>
      <c r="AW80" s="61">
        <v>3</v>
      </c>
      <c r="AX80" s="117" t="s">
        <v>93</v>
      </c>
      <c r="AY80" s="75">
        <v>120</v>
      </c>
      <c r="AZ80" s="75">
        <f t="shared" si="3"/>
        <v>197</v>
      </c>
      <c r="BA80" s="78" t="str">
        <f t="shared" si="4"/>
        <v/>
      </c>
      <c r="BB80" s="78" t="str">
        <f t="shared" si="5"/>
        <v/>
      </c>
    </row>
    <row r="81" spans="30:54" ht="21.75" thickBot="1" x14ac:dyDescent="0.3">
      <c r="AD81" s="327"/>
      <c r="AE81" s="328"/>
      <c r="AF81" s="328"/>
      <c r="AG81" s="328"/>
      <c r="AH81" s="328"/>
      <c r="AI81" s="328"/>
      <c r="AJ81" s="328"/>
      <c r="AK81" s="328"/>
      <c r="AL81" s="328"/>
      <c r="AM81" s="328"/>
      <c r="AN81" s="328"/>
      <c r="AO81" s="328"/>
      <c r="AP81" s="328"/>
      <c r="AQ81" s="328"/>
      <c r="AR81" s="328"/>
      <c r="AS81" s="329"/>
      <c r="AU81" s="61">
        <v>40</v>
      </c>
      <c r="AV81" s="61">
        <v>75</v>
      </c>
      <c r="AW81" s="61">
        <v>9</v>
      </c>
      <c r="AX81" s="117" t="s">
        <v>108</v>
      </c>
      <c r="AY81" s="75">
        <v>264</v>
      </c>
      <c r="AZ81" s="75">
        <f t="shared" si="3"/>
        <v>348</v>
      </c>
      <c r="BA81" s="78" t="str">
        <f t="shared" si="4"/>
        <v/>
      </c>
      <c r="BB81" s="78" t="str">
        <f t="shared" si="5"/>
        <v/>
      </c>
    </row>
    <row r="82" spans="30:54" ht="24" thickBot="1" x14ac:dyDescent="0.3">
      <c r="AD82" s="203" t="s">
        <v>274</v>
      </c>
      <c r="AE82" s="204"/>
      <c r="AF82" s="204"/>
      <c r="AG82" s="204"/>
      <c r="AH82" s="204"/>
      <c r="AI82" s="204"/>
      <c r="AJ82" s="204"/>
      <c r="AK82" s="204"/>
      <c r="AL82" s="204"/>
      <c r="AM82" s="204"/>
      <c r="AN82" s="204"/>
      <c r="AO82" s="204"/>
      <c r="AP82" s="204"/>
      <c r="AQ82" s="204"/>
      <c r="AR82" s="204"/>
      <c r="AS82" s="205"/>
      <c r="AU82" s="61">
        <v>40</v>
      </c>
      <c r="AV82" s="61">
        <v>76</v>
      </c>
      <c r="AW82" s="61">
        <v>3</v>
      </c>
      <c r="AX82" s="117" t="s">
        <v>93</v>
      </c>
      <c r="AY82" s="75">
        <v>120</v>
      </c>
      <c r="AZ82" s="75">
        <f t="shared" si="3"/>
        <v>199</v>
      </c>
      <c r="BA82" s="78" t="str">
        <f t="shared" si="4"/>
        <v/>
      </c>
      <c r="BB82" s="78">
        <f t="shared" si="5"/>
        <v>199</v>
      </c>
    </row>
    <row r="83" spans="30:54" ht="24" thickBot="1" x14ac:dyDescent="0.3">
      <c r="AD83" s="203" t="s">
        <v>276</v>
      </c>
      <c r="AE83" s="204"/>
      <c r="AF83" s="204"/>
      <c r="AG83" s="204"/>
      <c r="AH83" s="204"/>
      <c r="AI83" s="204"/>
      <c r="AJ83" s="204"/>
      <c r="AK83" s="204"/>
      <c r="AL83" s="204"/>
      <c r="AM83" s="204"/>
      <c r="AN83" s="204"/>
      <c r="AO83" s="204"/>
      <c r="AP83" s="204"/>
      <c r="AQ83" s="204"/>
      <c r="AR83" s="204"/>
      <c r="AS83" s="205"/>
      <c r="AU83" s="61">
        <v>40</v>
      </c>
      <c r="AV83" s="61">
        <v>77</v>
      </c>
      <c r="AW83" s="61">
        <v>3</v>
      </c>
      <c r="AX83" s="117" t="s">
        <v>84</v>
      </c>
      <c r="AY83" s="75">
        <v>88</v>
      </c>
      <c r="AZ83" s="75">
        <f t="shared" si="3"/>
        <v>168</v>
      </c>
      <c r="BA83" s="78">
        <f t="shared" si="4"/>
        <v>168</v>
      </c>
      <c r="BB83" s="78" t="str">
        <f t="shared" si="5"/>
        <v/>
      </c>
    </row>
    <row r="84" spans="30:54" ht="21" x14ac:dyDescent="0.25">
      <c r="AU84" s="61">
        <v>40</v>
      </c>
      <c r="AV84" s="61">
        <v>78</v>
      </c>
      <c r="AW84" s="61">
        <v>12</v>
      </c>
      <c r="AX84" s="117" t="s">
        <v>109</v>
      </c>
      <c r="AY84" s="75">
        <v>448</v>
      </c>
      <c r="AZ84" s="75">
        <f t="shared" si="3"/>
        <v>538</v>
      </c>
      <c r="BA84" s="78" t="str">
        <f t="shared" si="4"/>
        <v/>
      </c>
      <c r="BB84" s="78" t="str">
        <f t="shared" si="5"/>
        <v/>
      </c>
    </row>
    <row r="85" spans="30:54" ht="21" x14ac:dyDescent="0.25">
      <c r="AU85" s="61">
        <v>40</v>
      </c>
      <c r="AV85" s="61">
        <v>79</v>
      </c>
      <c r="AW85" s="61">
        <v>4</v>
      </c>
      <c r="AX85" s="117" t="s">
        <v>86</v>
      </c>
      <c r="AY85" s="75">
        <v>160</v>
      </c>
      <c r="AZ85" s="75">
        <f t="shared" si="3"/>
        <v>243</v>
      </c>
      <c r="BA85" s="78" t="str">
        <f t="shared" si="4"/>
        <v/>
      </c>
      <c r="BB85" s="78" t="str">
        <f t="shared" si="5"/>
        <v/>
      </c>
    </row>
    <row r="86" spans="30:54" ht="21" x14ac:dyDescent="0.25">
      <c r="AU86" s="61">
        <v>40</v>
      </c>
      <c r="AV86" s="61">
        <v>80</v>
      </c>
      <c r="AW86" s="61">
        <v>6</v>
      </c>
      <c r="AX86" s="117" t="s">
        <v>110</v>
      </c>
      <c r="AY86" s="75">
        <v>176</v>
      </c>
      <c r="AZ86" s="75">
        <f t="shared" si="3"/>
        <v>262</v>
      </c>
      <c r="BA86" s="78" t="str">
        <f t="shared" si="4"/>
        <v/>
      </c>
      <c r="BB86" s="78" t="str">
        <f t="shared" si="5"/>
        <v/>
      </c>
    </row>
    <row r="87" spans="30:54" ht="21" x14ac:dyDescent="0.25">
      <c r="AU87" s="61">
        <v>40</v>
      </c>
      <c r="AV87" s="61">
        <v>81</v>
      </c>
      <c r="AW87" s="61">
        <v>1</v>
      </c>
      <c r="AX87" s="117" t="s">
        <v>41</v>
      </c>
      <c r="AY87" s="75">
        <v>40</v>
      </c>
      <c r="AZ87" s="75">
        <f t="shared" si="3"/>
        <v>122</v>
      </c>
      <c r="BA87" s="78" t="str">
        <f t="shared" si="4"/>
        <v/>
      </c>
      <c r="BB87" s="78" t="str">
        <f t="shared" si="5"/>
        <v/>
      </c>
    </row>
    <row r="88" spans="30:54" ht="21" x14ac:dyDescent="0.25">
      <c r="AU88" s="61">
        <v>40</v>
      </c>
      <c r="AV88" s="61">
        <v>82</v>
      </c>
      <c r="AW88" s="61">
        <v>8</v>
      </c>
      <c r="AX88" s="117" t="s">
        <v>111</v>
      </c>
      <c r="AY88" s="75">
        <v>320</v>
      </c>
      <c r="AZ88" s="75">
        <f t="shared" si="3"/>
        <v>410</v>
      </c>
      <c r="BA88" s="78" t="str">
        <f t="shared" si="4"/>
        <v/>
      </c>
      <c r="BB88" s="78" t="str">
        <f t="shared" si="5"/>
        <v/>
      </c>
    </row>
    <row r="89" spans="30:54" ht="21" x14ac:dyDescent="0.25">
      <c r="AU89" s="61">
        <v>40</v>
      </c>
      <c r="AV89" s="61">
        <v>83</v>
      </c>
      <c r="AW89" s="61">
        <v>11</v>
      </c>
      <c r="AX89" s="117" t="s">
        <v>112</v>
      </c>
      <c r="AY89" s="75">
        <v>376</v>
      </c>
      <c r="AZ89" s="75">
        <f t="shared" si="3"/>
        <v>470</v>
      </c>
      <c r="BA89" s="78" t="str">
        <f t="shared" si="4"/>
        <v/>
      </c>
      <c r="BB89" s="78" t="str">
        <f t="shared" si="5"/>
        <v/>
      </c>
    </row>
    <row r="90" spans="30:54" ht="21" x14ac:dyDescent="0.25">
      <c r="AU90" s="61">
        <v>40</v>
      </c>
      <c r="AV90" s="61">
        <v>84</v>
      </c>
      <c r="AW90" s="61">
        <v>5</v>
      </c>
      <c r="AX90" s="117" t="s">
        <v>113</v>
      </c>
      <c r="AY90" s="75">
        <v>168</v>
      </c>
      <c r="AZ90" s="75">
        <f t="shared" si="3"/>
        <v>257</v>
      </c>
      <c r="BA90" s="78">
        <f t="shared" si="4"/>
        <v>257</v>
      </c>
      <c r="BB90" s="78" t="str">
        <f t="shared" si="5"/>
        <v/>
      </c>
    </row>
    <row r="91" spans="30:54" ht="21" x14ac:dyDescent="0.25">
      <c r="AU91" s="61">
        <v>40</v>
      </c>
      <c r="AV91" s="61">
        <v>85</v>
      </c>
      <c r="AW91" s="61">
        <v>5</v>
      </c>
      <c r="AX91" s="117" t="s">
        <v>102</v>
      </c>
      <c r="AY91" s="75">
        <v>200</v>
      </c>
      <c r="AZ91" s="75">
        <f t="shared" si="3"/>
        <v>290</v>
      </c>
      <c r="BA91" s="78" t="str">
        <f t="shared" si="4"/>
        <v/>
      </c>
      <c r="BB91" s="78" t="str">
        <f t="shared" si="5"/>
        <v/>
      </c>
    </row>
    <row r="92" spans="30:54" ht="21" x14ac:dyDescent="0.25">
      <c r="AU92" s="61">
        <v>41</v>
      </c>
      <c r="AV92" s="61"/>
      <c r="AW92" s="61">
        <v>5</v>
      </c>
      <c r="AX92" s="119" t="s">
        <v>69</v>
      </c>
      <c r="AY92" s="76">
        <v>136</v>
      </c>
      <c r="AZ92" s="76">
        <f t="shared" si="3"/>
        <v>141</v>
      </c>
      <c r="BA92" s="78">
        <f t="shared" si="4"/>
        <v>141</v>
      </c>
      <c r="BB92" s="78">
        <f t="shared" si="5"/>
        <v>141</v>
      </c>
    </row>
    <row r="93" spans="30:54" ht="21" x14ac:dyDescent="0.25">
      <c r="AU93" s="61">
        <v>41</v>
      </c>
      <c r="AV93" s="61">
        <v>1</v>
      </c>
      <c r="AW93" s="61">
        <v>2</v>
      </c>
      <c r="AX93" s="119" t="s">
        <v>70</v>
      </c>
      <c r="AY93" s="76">
        <v>48</v>
      </c>
      <c r="AZ93" s="76">
        <f t="shared" si="3"/>
        <v>51</v>
      </c>
      <c r="BA93" s="78" t="str">
        <f t="shared" si="4"/>
        <v/>
      </c>
      <c r="BB93" s="78" t="str">
        <f t="shared" si="5"/>
        <v/>
      </c>
    </row>
    <row r="94" spans="30:54" ht="21" x14ac:dyDescent="0.25">
      <c r="AU94" s="61">
        <v>41</v>
      </c>
      <c r="AV94" s="61">
        <v>2</v>
      </c>
      <c r="AW94" s="61">
        <v>5</v>
      </c>
      <c r="AX94" s="119" t="s">
        <v>69</v>
      </c>
      <c r="AY94" s="76">
        <v>136</v>
      </c>
      <c r="AZ94" s="76">
        <f t="shared" si="3"/>
        <v>143</v>
      </c>
      <c r="BA94" s="78" t="str">
        <f t="shared" si="4"/>
        <v/>
      </c>
      <c r="BB94" s="78" t="str">
        <f t="shared" si="5"/>
        <v/>
      </c>
    </row>
    <row r="95" spans="30:54" ht="21" x14ac:dyDescent="0.25">
      <c r="AU95" s="61">
        <v>41</v>
      </c>
      <c r="AV95" s="61">
        <v>3</v>
      </c>
      <c r="AW95" s="61">
        <v>2</v>
      </c>
      <c r="AX95" s="119" t="s">
        <v>71</v>
      </c>
      <c r="AY95" s="76">
        <v>80</v>
      </c>
      <c r="AZ95" s="76">
        <f t="shared" si="3"/>
        <v>85</v>
      </c>
      <c r="BA95" s="78" t="str">
        <f t="shared" si="4"/>
        <v/>
      </c>
      <c r="BB95" s="78" t="str">
        <f t="shared" si="5"/>
        <v/>
      </c>
    </row>
    <row r="96" spans="30:54" ht="21" x14ac:dyDescent="0.25">
      <c r="AU96" s="61">
        <v>41</v>
      </c>
      <c r="AV96" s="61">
        <v>4</v>
      </c>
      <c r="AW96" s="61">
        <v>3</v>
      </c>
      <c r="AX96" s="119" t="s">
        <v>93</v>
      </c>
      <c r="AY96" s="76">
        <v>120</v>
      </c>
      <c r="AZ96" s="76">
        <f t="shared" si="3"/>
        <v>127</v>
      </c>
      <c r="BA96" s="78" t="str">
        <f t="shared" si="4"/>
        <v/>
      </c>
      <c r="BB96" s="78" t="str">
        <f t="shared" si="5"/>
        <v/>
      </c>
    </row>
    <row r="97" spans="47:54" ht="21" x14ac:dyDescent="0.25">
      <c r="AU97" s="61">
        <v>41</v>
      </c>
      <c r="AV97" s="61">
        <v>5</v>
      </c>
      <c r="AW97" s="61">
        <v>6</v>
      </c>
      <c r="AX97" s="119" t="s">
        <v>76</v>
      </c>
      <c r="AY97" s="76">
        <v>208</v>
      </c>
      <c r="AZ97" s="76">
        <f t="shared" si="3"/>
        <v>219</v>
      </c>
      <c r="BA97" s="78" t="str">
        <f t="shared" si="4"/>
        <v/>
      </c>
      <c r="BB97" s="78" t="str">
        <f t="shared" si="5"/>
        <v/>
      </c>
    </row>
    <row r="98" spans="47:54" ht="21" x14ac:dyDescent="0.25">
      <c r="AU98" s="61">
        <v>41</v>
      </c>
      <c r="AV98" s="61">
        <v>6</v>
      </c>
      <c r="AW98" s="61">
        <v>9</v>
      </c>
      <c r="AX98" s="119" t="s">
        <v>114</v>
      </c>
      <c r="AY98" s="76">
        <v>296</v>
      </c>
      <c r="AZ98" s="76">
        <f t="shared" si="3"/>
        <v>311</v>
      </c>
      <c r="BA98" s="78" t="str">
        <f t="shared" si="4"/>
        <v/>
      </c>
      <c r="BB98" s="78" t="str">
        <f t="shared" si="5"/>
        <v/>
      </c>
    </row>
    <row r="99" spans="47:54" ht="21" x14ac:dyDescent="0.25">
      <c r="AU99" s="61">
        <v>41</v>
      </c>
      <c r="AV99" s="61">
        <v>7</v>
      </c>
      <c r="AW99" s="61">
        <v>2</v>
      </c>
      <c r="AX99" s="119" t="s">
        <v>71</v>
      </c>
      <c r="AY99" s="76">
        <v>80</v>
      </c>
      <c r="AZ99" s="76">
        <f t="shared" si="3"/>
        <v>89</v>
      </c>
      <c r="BA99" s="78">
        <f t="shared" si="4"/>
        <v>89</v>
      </c>
      <c r="BB99" s="78" t="str">
        <f t="shared" si="5"/>
        <v/>
      </c>
    </row>
    <row r="100" spans="47:54" ht="21" x14ac:dyDescent="0.25">
      <c r="AU100" s="61">
        <v>41</v>
      </c>
      <c r="AV100" s="61">
        <v>8</v>
      </c>
      <c r="AW100" s="61">
        <v>6</v>
      </c>
      <c r="AX100" s="119" t="s">
        <v>115</v>
      </c>
      <c r="AY100" s="76">
        <v>208</v>
      </c>
      <c r="AZ100" s="76">
        <f t="shared" si="3"/>
        <v>222</v>
      </c>
      <c r="BA100" s="78" t="str">
        <f t="shared" si="4"/>
        <v/>
      </c>
      <c r="BB100" s="78" t="str">
        <f t="shared" si="5"/>
        <v/>
      </c>
    </row>
    <row r="101" spans="47:54" ht="21" x14ac:dyDescent="0.25">
      <c r="AU101" s="61">
        <v>41</v>
      </c>
      <c r="AV101" s="61">
        <v>9</v>
      </c>
      <c r="AW101" s="61">
        <v>3</v>
      </c>
      <c r="AX101" s="119" t="s">
        <v>93</v>
      </c>
      <c r="AY101" s="76">
        <v>120</v>
      </c>
      <c r="AZ101" s="76">
        <f t="shared" si="3"/>
        <v>132</v>
      </c>
      <c r="BA101" s="78" t="str">
        <f t="shared" si="4"/>
        <v/>
      </c>
      <c r="BB101" s="78" t="str">
        <f t="shared" si="5"/>
        <v/>
      </c>
    </row>
    <row r="102" spans="47:54" ht="21" x14ac:dyDescent="0.25">
      <c r="AU102" s="61">
        <v>41</v>
      </c>
      <c r="AV102" s="61">
        <v>10</v>
      </c>
      <c r="AW102" s="61">
        <v>2</v>
      </c>
      <c r="AX102" s="119" t="s">
        <v>71</v>
      </c>
      <c r="AY102" s="76">
        <v>80</v>
      </c>
      <c r="AZ102" s="76">
        <f t="shared" si="3"/>
        <v>92</v>
      </c>
      <c r="BA102" s="78" t="str">
        <f t="shared" si="4"/>
        <v/>
      </c>
      <c r="BB102" s="78" t="str">
        <f t="shared" si="5"/>
        <v/>
      </c>
    </row>
    <row r="103" spans="47:54" ht="21" x14ac:dyDescent="0.25">
      <c r="AU103" s="61">
        <v>41</v>
      </c>
      <c r="AV103" s="61">
        <v>11</v>
      </c>
      <c r="AW103" s="61">
        <v>2</v>
      </c>
      <c r="AX103" s="119" t="s">
        <v>71</v>
      </c>
      <c r="AY103" s="76">
        <v>80</v>
      </c>
      <c r="AZ103" s="76">
        <f t="shared" si="3"/>
        <v>93</v>
      </c>
      <c r="BA103" s="78" t="str">
        <f t="shared" si="4"/>
        <v/>
      </c>
      <c r="BB103" s="78" t="str">
        <f t="shared" si="5"/>
        <v/>
      </c>
    </row>
    <row r="104" spans="47:54" ht="21" x14ac:dyDescent="0.25">
      <c r="AU104" s="61">
        <v>41</v>
      </c>
      <c r="AV104" s="61">
        <v>12</v>
      </c>
      <c r="AW104" s="61">
        <v>10</v>
      </c>
      <c r="AX104" s="119" t="s">
        <v>116</v>
      </c>
      <c r="AY104" s="76">
        <v>304</v>
      </c>
      <c r="AZ104" s="76">
        <f t="shared" si="3"/>
        <v>326</v>
      </c>
      <c r="BA104" s="78" t="str">
        <f t="shared" si="4"/>
        <v/>
      </c>
      <c r="BB104" s="78" t="str">
        <f t="shared" si="5"/>
        <v/>
      </c>
    </row>
    <row r="105" spans="47:54" ht="21" x14ac:dyDescent="0.25">
      <c r="AU105" s="61">
        <v>41</v>
      </c>
      <c r="AV105" s="61">
        <v>13</v>
      </c>
      <c r="AW105" s="61">
        <v>3</v>
      </c>
      <c r="AX105" s="119" t="s">
        <v>93</v>
      </c>
      <c r="AY105" s="76">
        <v>120</v>
      </c>
      <c r="AZ105" s="76">
        <f t="shared" si="3"/>
        <v>136</v>
      </c>
      <c r="BA105" s="78" t="str">
        <f t="shared" si="4"/>
        <v/>
      </c>
      <c r="BB105" s="78" t="str">
        <f t="shared" si="5"/>
        <v/>
      </c>
    </row>
    <row r="106" spans="47:54" ht="21" x14ac:dyDescent="0.25">
      <c r="AU106" s="61">
        <v>41</v>
      </c>
      <c r="AV106" s="61">
        <v>14</v>
      </c>
      <c r="AW106" s="61">
        <v>8</v>
      </c>
      <c r="AX106" s="119" t="s">
        <v>111</v>
      </c>
      <c r="AY106" s="76">
        <v>320</v>
      </c>
      <c r="AZ106" s="76">
        <f t="shared" si="3"/>
        <v>342</v>
      </c>
      <c r="BA106" s="78">
        <f t="shared" si="4"/>
        <v>342</v>
      </c>
      <c r="BB106" s="78" t="str">
        <f t="shared" si="5"/>
        <v/>
      </c>
    </row>
    <row r="107" spans="47:54" ht="21" x14ac:dyDescent="0.25">
      <c r="AU107" s="61">
        <v>41</v>
      </c>
      <c r="AV107" s="61">
        <v>15</v>
      </c>
      <c r="AW107" s="61">
        <v>9</v>
      </c>
      <c r="AX107" s="119" t="s">
        <v>117</v>
      </c>
      <c r="AY107" s="76">
        <v>296</v>
      </c>
      <c r="AZ107" s="76">
        <f t="shared" si="3"/>
        <v>320</v>
      </c>
      <c r="BA107" s="78" t="str">
        <f t="shared" si="4"/>
        <v/>
      </c>
      <c r="BB107" s="78" t="str">
        <f t="shared" si="5"/>
        <v/>
      </c>
    </row>
    <row r="108" spans="47:54" ht="21" x14ac:dyDescent="0.25">
      <c r="AU108" s="61">
        <v>41</v>
      </c>
      <c r="AV108" s="61">
        <v>16</v>
      </c>
      <c r="AW108" s="61">
        <v>7</v>
      </c>
      <c r="AX108" s="119" t="s">
        <v>118</v>
      </c>
      <c r="AY108" s="76">
        <v>184</v>
      </c>
      <c r="AZ108" s="76">
        <f t="shared" si="3"/>
        <v>207</v>
      </c>
      <c r="BA108" s="78" t="str">
        <f t="shared" si="4"/>
        <v/>
      </c>
      <c r="BB108" s="78" t="str">
        <f t="shared" si="5"/>
        <v/>
      </c>
    </row>
    <row r="109" spans="47:54" ht="21" x14ac:dyDescent="0.25">
      <c r="AU109" s="61">
        <v>41</v>
      </c>
      <c r="AV109" s="61">
        <v>17</v>
      </c>
      <c r="AW109" s="61">
        <v>7</v>
      </c>
      <c r="AX109" s="119" t="s">
        <v>119</v>
      </c>
      <c r="AY109" s="76">
        <v>248</v>
      </c>
      <c r="AZ109" s="76">
        <f t="shared" si="3"/>
        <v>272</v>
      </c>
      <c r="BA109" s="78" t="str">
        <f t="shared" si="4"/>
        <v/>
      </c>
      <c r="BB109" s="78" t="str">
        <f t="shared" si="5"/>
        <v/>
      </c>
    </row>
    <row r="110" spans="47:54" ht="21" x14ac:dyDescent="0.25">
      <c r="AU110" s="61">
        <v>41</v>
      </c>
      <c r="AV110" s="61">
        <v>18</v>
      </c>
      <c r="AW110" s="61">
        <v>1</v>
      </c>
      <c r="AX110" s="119" t="s">
        <v>41</v>
      </c>
      <c r="AY110" s="76">
        <v>40</v>
      </c>
      <c r="AZ110" s="76">
        <f t="shared" si="3"/>
        <v>59</v>
      </c>
      <c r="BA110" s="78" t="str">
        <f t="shared" si="4"/>
        <v/>
      </c>
      <c r="BB110" s="78" t="str">
        <f t="shared" si="5"/>
        <v/>
      </c>
    </row>
    <row r="111" spans="47:54" ht="21" x14ac:dyDescent="0.25">
      <c r="AU111" s="61">
        <v>41</v>
      </c>
      <c r="AV111" s="61">
        <v>19</v>
      </c>
      <c r="AW111" s="61">
        <v>3</v>
      </c>
      <c r="AX111" s="119" t="s">
        <v>78</v>
      </c>
      <c r="AY111" s="76">
        <v>88</v>
      </c>
      <c r="AZ111" s="76">
        <f t="shared" si="3"/>
        <v>110</v>
      </c>
      <c r="BA111" s="78" t="str">
        <f t="shared" si="4"/>
        <v/>
      </c>
      <c r="BB111" s="78">
        <f t="shared" si="5"/>
        <v>110</v>
      </c>
    </row>
    <row r="112" spans="47:54" ht="21" x14ac:dyDescent="0.25">
      <c r="AU112" s="61">
        <v>41</v>
      </c>
      <c r="AV112" s="61">
        <v>20</v>
      </c>
      <c r="AW112" s="61">
        <v>9</v>
      </c>
      <c r="AX112" s="119" t="s">
        <v>120</v>
      </c>
      <c r="AY112" s="76">
        <v>328</v>
      </c>
      <c r="AZ112" s="76">
        <f t="shared" si="3"/>
        <v>357</v>
      </c>
      <c r="BA112" s="78" t="str">
        <f t="shared" si="4"/>
        <v/>
      </c>
      <c r="BB112" s="78" t="str">
        <f t="shared" si="5"/>
        <v/>
      </c>
    </row>
    <row r="113" spans="47:54" ht="21" x14ac:dyDescent="0.25">
      <c r="AU113" s="61">
        <v>41</v>
      </c>
      <c r="AV113" s="61">
        <v>21</v>
      </c>
      <c r="AW113" s="61">
        <v>5</v>
      </c>
      <c r="AX113" s="119" t="s">
        <v>102</v>
      </c>
      <c r="AY113" s="76">
        <v>200</v>
      </c>
      <c r="AZ113" s="76">
        <f t="shared" si="3"/>
        <v>226</v>
      </c>
      <c r="BA113" s="78">
        <f t="shared" si="4"/>
        <v>226</v>
      </c>
      <c r="BB113" s="78" t="str">
        <f t="shared" si="5"/>
        <v/>
      </c>
    </row>
    <row r="114" spans="47:54" ht="21" x14ac:dyDescent="0.25">
      <c r="AU114" s="61">
        <v>41</v>
      </c>
      <c r="AV114" s="61">
        <v>22</v>
      </c>
      <c r="AW114" s="61">
        <v>12</v>
      </c>
      <c r="AX114" s="119" t="s">
        <v>85</v>
      </c>
      <c r="AY114" s="76">
        <v>480</v>
      </c>
      <c r="AZ114" s="76">
        <f t="shared" si="3"/>
        <v>514</v>
      </c>
      <c r="BA114" s="78" t="str">
        <f t="shared" si="4"/>
        <v/>
      </c>
      <c r="BB114" s="78" t="str">
        <f t="shared" si="5"/>
        <v/>
      </c>
    </row>
    <row r="115" spans="47:54" ht="21" x14ac:dyDescent="0.25">
      <c r="AU115" s="61">
        <v>41</v>
      </c>
      <c r="AV115" s="61">
        <v>23</v>
      </c>
      <c r="AW115" s="61">
        <v>8</v>
      </c>
      <c r="AX115" s="119" t="s">
        <v>121</v>
      </c>
      <c r="AY115" s="76">
        <v>288</v>
      </c>
      <c r="AZ115" s="76">
        <f t="shared" si="3"/>
        <v>319</v>
      </c>
      <c r="BA115" s="78" t="str">
        <f t="shared" si="4"/>
        <v/>
      </c>
      <c r="BB115" s="78" t="str">
        <f t="shared" si="5"/>
        <v/>
      </c>
    </row>
    <row r="116" spans="47:54" ht="21" x14ac:dyDescent="0.25">
      <c r="AU116" s="61">
        <v>41</v>
      </c>
      <c r="AV116" s="61">
        <v>24</v>
      </c>
      <c r="AW116" s="61">
        <v>6</v>
      </c>
      <c r="AX116" s="119" t="s">
        <v>77</v>
      </c>
      <c r="AY116" s="76">
        <v>240</v>
      </c>
      <c r="AZ116" s="76">
        <f t="shared" si="3"/>
        <v>270</v>
      </c>
      <c r="BA116" s="78" t="str">
        <f t="shared" si="4"/>
        <v/>
      </c>
      <c r="BB116" s="78" t="str">
        <f t="shared" si="5"/>
        <v/>
      </c>
    </row>
    <row r="117" spans="47:54" ht="21" x14ac:dyDescent="0.25">
      <c r="AU117" s="61">
        <v>41</v>
      </c>
      <c r="AV117" s="61">
        <v>25</v>
      </c>
      <c r="AW117" s="61">
        <v>14</v>
      </c>
      <c r="AX117" s="119" t="s">
        <v>122</v>
      </c>
      <c r="AY117" s="76">
        <v>528</v>
      </c>
      <c r="AZ117" s="76">
        <f t="shared" si="3"/>
        <v>567</v>
      </c>
      <c r="BA117" s="78" t="str">
        <f t="shared" si="4"/>
        <v/>
      </c>
      <c r="BB117" s="78" t="str">
        <f t="shared" si="5"/>
        <v/>
      </c>
    </row>
    <row r="118" spans="47:54" ht="21" x14ac:dyDescent="0.25">
      <c r="AU118" s="61">
        <v>41</v>
      </c>
      <c r="AV118" s="61">
        <v>26</v>
      </c>
      <c r="AW118" s="61">
        <v>2</v>
      </c>
      <c r="AX118" s="119" t="s">
        <v>71</v>
      </c>
      <c r="AY118" s="76">
        <v>80</v>
      </c>
      <c r="AZ118" s="76">
        <f t="shared" si="3"/>
        <v>108</v>
      </c>
      <c r="BA118" s="78" t="str">
        <f t="shared" si="4"/>
        <v/>
      </c>
      <c r="BB118" s="78" t="str">
        <f t="shared" si="5"/>
        <v/>
      </c>
    </row>
    <row r="119" spans="47:54" ht="21" x14ac:dyDescent="0.25">
      <c r="AU119" s="61">
        <v>41</v>
      </c>
      <c r="AV119" s="61">
        <v>27</v>
      </c>
      <c r="AW119" s="61">
        <v>2</v>
      </c>
      <c r="AX119" s="119" t="s">
        <v>71</v>
      </c>
      <c r="AY119" s="76">
        <v>80</v>
      </c>
      <c r="AZ119" s="76">
        <f t="shared" si="3"/>
        <v>109</v>
      </c>
      <c r="BA119" s="78" t="str">
        <f t="shared" si="4"/>
        <v/>
      </c>
      <c r="BB119" s="78" t="str">
        <f t="shared" si="5"/>
        <v/>
      </c>
    </row>
    <row r="120" spans="47:54" ht="21" x14ac:dyDescent="0.25">
      <c r="AU120" s="61">
        <v>41</v>
      </c>
      <c r="AV120" s="61">
        <v>28</v>
      </c>
      <c r="AW120" s="61">
        <v>3</v>
      </c>
      <c r="AX120" s="119" t="s">
        <v>98</v>
      </c>
      <c r="AY120" s="76">
        <v>88</v>
      </c>
      <c r="AZ120" s="76">
        <f t="shared" si="3"/>
        <v>119</v>
      </c>
      <c r="BA120" s="78">
        <f t="shared" si="4"/>
        <v>119</v>
      </c>
      <c r="BB120" s="78" t="str">
        <f t="shared" si="5"/>
        <v/>
      </c>
    </row>
    <row r="121" spans="47:54" ht="21" x14ac:dyDescent="0.25">
      <c r="AU121" s="61">
        <v>41</v>
      </c>
      <c r="AV121" s="61">
        <v>29</v>
      </c>
      <c r="AW121" s="61">
        <v>5</v>
      </c>
      <c r="AX121" s="119" t="s">
        <v>113</v>
      </c>
      <c r="AY121" s="76">
        <v>168</v>
      </c>
      <c r="AZ121" s="76">
        <f t="shared" si="3"/>
        <v>202</v>
      </c>
      <c r="BA121" s="78" t="str">
        <f t="shared" si="4"/>
        <v/>
      </c>
      <c r="BB121" s="78" t="str">
        <f t="shared" si="5"/>
        <v/>
      </c>
    </row>
    <row r="122" spans="47:54" ht="21" x14ac:dyDescent="0.25">
      <c r="AU122" s="61">
        <v>41</v>
      </c>
      <c r="AV122" s="61">
        <v>30</v>
      </c>
      <c r="AW122" s="61">
        <v>6</v>
      </c>
      <c r="AX122" s="119" t="s">
        <v>123</v>
      </c>
      <c r="AY122" s="76">
        <v>208</v>
      </c>
      <c r="AZ122" s="76">
        <f t="shared" si="3"/>
        <v>244</v>
      </c>
      <c r="BA122" s="78" t="str">
        <f t="shared" si="4"/>
        <v/>
      </c>
      <c r="BB122" s="78" t="str">
        <f t="shared" si="5"/>
        <v/>
      </c>
    </row>
    <row r="123" spans="47:54" ht="21" x14ac:dyDescent="0.25">
      <c r="AU123" s="61">
        <v>41</v>
      </c>
      <c r="AV123" s="61">
        <v>31</v>
      </c>
      <c r="AW123" s="61">
        <v>8</v>
      </c>
      <c r="AX123" s="119" t="s">
        <v>124</v>
      </c>
      <c r="AY123" s="76">
        <v>256</v>
      </c>
      <c r="AZ123" s="76">
        <f t="shared" si="3"/>
        <v>295</v>
      </c>
      <c r="BA123" s="78" t="str">
        <f t="shared" si="4"/>
        <v/>
      </c>
      <c r="BB123" s="78" t="str">
        <f t="shared" si="5"/>
        <v/>
      </c>
    </row>
    <row r="124" spans="47:54" ht="21" x14ac:dyDescent="0.25">
      <c r="AU124" s="61">
        <v>41</v>
      </c>
      <c r="AV124" s="61">
        <v>32</v>
      </c>
      <c r="AW124" s="61">
        <v>3</v>
      </c>
      <c r="AX124" s="119" t="s">
        <v>78</v>
      </c>
      <c r="AY124" s="76">
        <v>88</v>
      </c>
      <c r="AZ124" s="76">
        <f t="shared" si="3"/>
        <v>123</v>
      </c>
      <c r="BA124" s="78" t="str">
        <f t="shared" si="4"/>
        <v/>
      </c>
      <c r="BB124" s="78" t="str">
        <f t="shared" si="5"/>
        <v/>
      </c>
    </row>
    <row r="125" spans="47:54" ht="21" x14ac:dyDescent="0.25">
      <c r="AU125" s="61">
        <v>41</v>
      </c>
      <c r="AV125" s="61">
        <v>33</v>
      </c>
      <c r="AW125" s="61">
        <v>9</v>
      </c>
      <c r="AX125" s="119" t="s">
        <v>125</v>
      </c>
      <c r="AY125" s="76">
        <v>296</v>
      </c>
      <c r="AZ125" s="76">
        <f t="shared" si="3"/>
        <v>338</v>
      </c>
      <c r="BA125" s="78" t="str">
        <f t="shared" si="4"/>
        <v/>
      </c>
      <c r="BB125" s="78" t="str">
        <f t="shared" si="5"/>
        <v/>
      </c>
    </row>
    <row r="126" spans="47:54" ht="21" x14ac:dyDescent="0.25">
      <c r="AU126" s="61">
        <v>41</v>
      </c>
      <c r="AV126" s="61">
        <v>34</v>
      </c>
      <c r="AW126" s="61">
        <v>5</v>
      </c>
      <c r="AX126" s="119" t="s">
        <v>126</v>
      </c>
      <c r="AY126" s="76">
        <v>104</v>
      </c>
      <c r="AZ126" s="76">
        <f t="shared" si="3"/>
        <v>143</v>
      </c>
      <c r="BA126" s="78" t="str">
        <f t="shared" si="4"/>
        <v/>
      </c>
      <c r="BB126" s="78" t="str">
        <f t="shared" si="5"/>
        <v/>
      </c>
    </row>
    <row r="127" spans="47:54" ht="21" x14ac:dyDescent="0.25">
      <c r="AU127" s="61">
        <v>41</v>
      </c>
      <c r="AV127" s="61">
        <v>35</v>
      </c>
      <c r="AW127" s="61">
        <v>4</v>
      </c>
      <c r="AX127" s="119" t="s">
        <v>96</v>
      </c>
      <c r="AY127" s="76">
        <v>128</v>
      </c>
      <c r="AZ127" s="76">
        <f t="shared" si="3"/>
        <v>167</v>
      </c>
      <c r="BA127" s="78">
        <f t="shared" si="4"/>
        <v>167</v>
      </c>
      <c r="BB127" s="78" t="str">
        <f t="shared" si="5"/>
        <v/>
      </c>
    </row>
    <row r="128" spans="47:54" ht="21" x14ac:dyDescent="0.25">
      <c r="AU128" s="61">
        <v>41</v>
      </c>
      <c r="AV128" s="61">
        <v>36</v>
      </c>
      <c r="AW128" s="61">
        <v>4</v>
      </c>
      <c r="AX128" s="119" t="s">
        <v>86</v>
      </c>
      <c r="AY128" s="76">
        <v>160</v>
      </c>
      <c r="AZ128" s="76">
        <f t="shared" si="3"/>
        <v>200</v>
      </c>
      <c r="BA128" s="78" t="str">
        <f t="shared" si="4"/>
        <v/>
      </c>
      <c r="BB128" s="78" t="str">
        <f t="shared" si="5"/>
        <v/>
      </c>
    </row>
    <row r="129" spans="47:54" ht="21" x14ac:dyDescent="0.25">
      <c r="AU129" s="61">
        <v>41</v>
      </c>
      <c r="AV129" s="61">
        <v>37</v>
      </c>
      <c r="AW129" s="61">
        <v>6</v>
      </c>
      <c r="AX129" s="119" t="s">
        <v>77</v>
      </c>
      <c r="AY129" s="76">
        <v>240</v>
      </c>
      <c r="AZ129" s="76">
        <f t="shared" si="3"/>
        <v>283</v>
      </c>
      <c r="BA129" s="78" t="str">
        <f t="shared" si="4"/>
        <v/>
      </c>
      <c r="BB129" s="78" t="str">
        <f t="shared" si="5"/>
        <v/>
      </c>
    </row>
    <row r="130" spans="47:54" ht="21" x14ac:dyDescent="0.25">
      <c r="AU130" s="61">
        <v>41</v>
      </c>
      <c r="AV130" s="61">
        <v>38</v>
      </c>
      <c r="AW130" s="61">
        <v>3</v>
      </c>
      <c r="AX130" s="119" t="s">
        <v>84</v>
      </c>
      <c r="AY130" s="76">
        <v>88</v>
      </c>
      <c r="AZ130" s="76">
        <f t="shared" si="3"/>
        <v>129</v>
      </c>
      <c r="BA130" s="78" t="str">
        <f t="shared" si="4"/>
        <v/>
      </c>
      <c r="BB130" s="78">
        <f t="shared" si="5"/>
        <v>129</v>
      </c>
    </row>
    <row r="131" spans="47:54" ht="21" x14ac:dyDescent="0.25">
      <c r="AU131" s="61">
        <v>41</v>
      </c>
      <c r="AV131" s="61">
        <v>39</v>
      </c>
      <c r="AW131" s="61">
        <v>6</v>
      </c>
      <c r="AX131" s="119" t="s">
        <v>110</v>
      </c>
      <c r="AY131" s="76">
        <v>176</v>
      </c>
      <c r="AZ131" s="76">
        <f t="shared" si="3"/>
        <v>221</v>
      </c>
      <c r="BA131" s="78" t="str">
        <f t="shared" si="4"/>
        <v/>
      </c>
      <c r="BB131" s="78" t="str">
        <f t="shared" si="5"/>
        <v/>
      </c>
    </row>
    <row r="132" spans="47:54" ht="21" x14ac:dyDescent="0.25">
      <c r="AU132" s="61">
        <v>41</v>
      </c>
      <c r="AV132" s="61">
        <v>40</v>
      </c>
      <c r="AW132" s="61">
        <v>12</v>
      </c>
      <c r="AX132" s="119" t="s">
        <v>127</v>
      </c>
      <c r="AY132" s="76">
        <v>448</v>
      </c>
      <c r="AZ132" s="76">
        <f t="shared" si="3"/>
        <v>500</v>
      </c>
      <c r="BA132" s="78" t="str">
        <f t="shared" si="4"/>
        <v/>
      </c>
      <c r="BB132" s="78" t="str">
        <f t="shared" si="5"/>
        <v/>
      </c>
    </row>
    <row r="133" spans="47:54" ht="21" x14ac:dyDescent="0.25">
      <c r="AU133" s="61">
        <v>41</v>
      </c>
      <c r="AV133" s="61">
        <v>41</v>
      </c>
      <c r="AW133" s="61">
        <v>2</v>
      </c>
      <c r="AX133" s="119" t="s">
        <v>71</v>
      </c>
      <c r="AY133" s="76">
        <v>80</v>
      </c>
      <c r="AZ133" s="76">
        <f t="shared" si="3"/>
        <v>123</v>
      </c>
      <c r="BA133" s="78" t="str">
        <f t="shared" si="4"/>
        <v/>
      </c>
      <c r="BB133" s="78" t="str">
        <f t="shared" si="5"/>
        <v/>
      </c>
    </row>
    <row r="134" spans="47:54" ht="21" x14ac:dyDescent="0.25">
      <c r="AU134" s="61">
        <v>41</v>
      </c>
      <c r="AV134" s="61">
        <v>42</v>
      </c>
      <c r="AW134" s="61">
        <v>7</v>
      </c>
      <c r="AX134" s="119" t="s">
        <v>128</v>
      </c>
      <c r="AY134" s="76">
        <v>216</v>
      </c>
      <c r="AZ134" s="76">
        <f t="shared" ref="AZ134:AZ197" si="6">AV134+AW134+AY134</f>
        <v>265</v>
      </c>
      <c r="BA134" s="78">
        <f t="shared" si="4"/>
        <v>265</v>
      </c>
      <c r="BB134" s="78" t="str">
        <f t="shared" si="5"/>
        <v/>
      </c>
    </row>
    <row r="135" spans="47:54" ht="21" x14ac:dyDescent="0.25">
      <c r="AU135" s="61">
        <v>41</v>
      </c>
      <c r="AV135" s="61">
        <v>43</v>
      </c>
      <c r="AW135" s="61">
        <v>5</v>
      </c>
      <c r="AX135" s="119" t="s">
        <v>102</v>
      </c>
      <c r="AY135" s="76">
        <v>200</v>
      </c>
      <c r="AZ135" s="76">
        <f t="shared" si="6"/>
        <v>248</v>
      </c>
      <c r="BA135" s="78" t="str">
        <f t="shared" ref="BA135:BA198" si="7">IF(MOD(AV135,7)=0,AZ135,"")</f>
        <v/>
      </c>
      <c r="BB135" s="78" t="str">
        <f t="shared" ref="BB135:BB198" si="8">IF(MOD(AV135,19)=0,AZ135,"")</f>
        <v/>
      </c>
    </row>
    <row r="136" spans="47:54" ht="21" x14ac:dyDescent="0.25">
      <c r="AU136" s="61">
        <v>41</v>
      </c>
      <c r="AV136" s="61">
        <v>44</v>
      </c>
      <c r="AW136" s="61">
        <v>9</v>
      </c>
      <c r="AX136" s="119" t="s">
        <v>129</v>
      </c>
      <c r="AY136" s="76">
        <v>360</v>
      </c>
      <c r="AZ136" s="76">
        <f t="shared" si="6"/>
        <v>413</v>
      </c>
      <c r="BA136" s="78" t="str">
        <f t="shared" si="7"/>
        <v/>
      </c>
      <c r="BB136" s="78" t="str">
        <f t="shared" si="8"/>
        <v/>
      </c>
    </row>
    <row r="137" spans="47:54" ht="21" x14ac:dyDescent="0.25">
      <c r="AU137" s="61">
        <v>41</v>
      </c>
      <c r="AV137" s="61">
        <v>45</v>
      </c>
      <c r="AW137" s="61">
        <v>7</v>
      </c>
      <c r="AX137" s="119" t="s">
        <v>130</v>
      </c>
      <c r="AY137" s="76">
        <v>280</v>
      </c>
      <c r="AZ137" s="76">
        <f t="shared" si="6"/>
        <v>332</v>
      </c>
      <c r="BA137" s="78" t="str">
        <f t="shared" si="7"/>
        <v/>
      </c>
      <c r="BB137" s="78" t="str">
        <f t="shared" si="8"/>
        <v/>
      </c>
    </row>
    <row r="138" spans="47:54" ht="21" x14ac:dyDescent="0.25">
      <c r="AU138" s="61">
        <v>41</v>
      </c>
      <c r="AV138" s="61">
        <v>46</v>
      </c>
      <c r="AW138" s="61">
        <v>6</v>
      </c>
      <c r="AX138" s="119" t="s">
        <v>115</v>
      </c>
      <c r="AY138" s="76">
        <v>208</v>
      </c>
      <c r="AZ138" s="76">
        <f t="shared" si="6"/>
        <v>260</v>
      </c>
      <c r="BA138" s="78" t="str">
        <f t="shared" si="7"/>
        <v/>
      </c>
      <c r="BB138" s="78" t="str">
        <f t="shared" si="8"/>
        <v/>
      </c>
    </row>
    <row r="139" spans="47:54" ht="21" x14ac:dyDescent="0.25">
      <c r="AU139" s="61">
        <v>41</v>
      </c>
      <c r="AV139" s="61">
        <v>47</v>
      </c>
      <c r="AW139" s="61">
        <v>17</v>
      </c>
      <c r="AX139" s="119" t="s">
        <v>131</v>
      </c>
      <c r="AY139" s="76">
        <v>648</v>
      </c>
      <c r="AZ139" s="76">
        <f t="shared" si="6"/>
        <v>712</v>
      </c>
      <c r="BA139" s="78" t="str">
        <f t="shared" si="7"/>
        <v/>
      </c>
      <c r="BB139" s="78" t="str">
        <f t="shared" si="8"/>
        <v/>
      </c>
    </row>
    <row r="140" spans="47:54" ht="21" x14ac:dyDescent="0.25">
      <c r="AU140" s="61">
        <v>41</v>
      </c>
      <c r="AV140" s="61">
        <v>48</v>
      </c>
      <c r="AW140" s="61">
        <v>8</v>
      </c>
      <c r="AX140" s="119" t="s">
        <v>81</v>
      </c>
      <c r="AY140" s="76">
        <v>288</v>
      </c>
      <c r="AZ140" s="76">
        <f t="shared" si="6"/>
        <v>344</v>
      </c>
      <c r="BA140" s="78" t="str">
        <f t="shared" si="7"/>
        <v/>
      </c>
      <c r="BB140" s="78" t="str">
        <f t="shared" si="8"/>
        <v/>
      </c>
    </row>
    <row r="141" spans="47:54" ht="21" x14ac:dyDescent="0.25">
      <c r="AU141" s="61">
        <v>41</v>
      </c>
      <c r="AV141" s="61">
        <v>49</v>
      </c>
      <c r="AW141" s="61">
        <v>3</v>
      </c>
      <c r="AX141" s="119" t="s">
        <v>93</v>
      </c>
      <c r="AY141" s="76">
        <v>120</v>
      </c>
      <c r="AZ141" s="76">
        <f t="shared" si="6"/>
        <v>172</v>
      </c>
      <c r="BA141" s="78">
        <f t="shared" si="7"/>
        <v>172</v>
      </c>
      <c r="BB141" s="78" t="str">
        <f t="shared" si="8"/>
        <v/>
      </c>
    </row>
    <row r="142" spans="47:54" ht="21" x14ac:dyDescent="0.25">
      <c r="AU142" s="61">
        <v>41</v>
      </c>
      <c r="AV142" s="61">
        <v>50</v>
      </c>
      <c r="AW142" s="61">
        <v>12</v>
      </c>
      <c r="AX142" s="119" t="s">
        <v>132</v>
      </c>
      <c r="AY142" s="76">
        <v>416</v>
      </c>
      <c r="AZ142" s="76">
        <f t="shared" si="6"/>
        <v>478</v>
      </c>
      <c r="BA142" s="78" t="str">
        <f t="shared" si="7"/>
        <v/>
      </c>
      <c r="BB142" s="78" t="str">
        <f t="shared" si="8"/>
        <v/>
      </c>
    </row>
    <row r="143" spans="47:54" ht="21" x14ac:dyDescent="0.25">
      <c r="AU143" s="61">
        <v>41</v>
      </c>
      <c r="AV143" s="61">
        <v>51</v>
      </c>
      <c r="AW143" s="61">
        <v>2</v>
      </c>
      <c r="AX143" s="119" t="s">
        <v>71</v>
      </c>
      <c r="AY143" s="76">
        <v>80</v>
      </c>
      <c r="AZ143" s="76">
        <f t="shared" si="6"/>
        <v>133</v>
      </c>
      <c r="BA143" s="78" t="str">
        <f t="shared" si="7"/>
        <v/>
      </c>
      <c r="BB143" s="78" t="str">
        <f t="shared" si="8"/>
        <v/>
      </c>
    </row>
    <row r="144" spans="47:54" ht="21" x14ac:dyDescent="0.25">
      <c r="AU144" s="61">
        <v>41</v>
      </c>
      <c r="AV144" s="61">
        <v>52</v>
      </c>
      <c r="AW144" s="61">
        <v>7</v>
      </c>
      <c r="AX144" s="119" t="s">
        <v>130</v>
      </c>
      <c r="AY144" s="76">
        <v>280</v>
      </c>
      <c r="AZ144" s="76">
        <f t="shared" si="6"/>
        <v>339</v>
      </c>
      <c r="BA144" s="78" t="str">
        <f t="shared" si="7"/>
        <v/>
      </c>
      <c r="BB144" s="78" t="str">
        <f t="shared" si="8"/>
        <v/>
      </c>
    </row>
    <row r="145" spans="47:54" ht="21" x14ac:dyDescent="0.25">
      <c r="AU145" s="61">
        <v>41</v>
      </c>
      <c r="AV145" s="61">
        <v>53</v>
      </c>
      <c r="AW145" s="61">
        <v>6</v>
      </c>
      <c r="AX145" s="119" t="s">
        <v>110</v>
      </c>
      <c r="AY145" s="76">
        <v>176</v>
      </c>
      <c r="AZ145" s="76">
        <f t="shared" si="6"/>
        <v>235</v>
      </c>
      <c r="BA145" s="78" t="str">
        <f t="shared" si="7"/>
        <v/>
      </c>
      <c r="BB145" s="78" t="str">
        <f t="shared" si="8"/>
        <v/>
      </c>
    </row>
    <row r="146" spans="47:54" ht="21" x14ac:dyDescent="0.25">
      <c r="AU146" s="61">
        <v>41</v>
      </c>
      <c r="AV146" s="61">
        <v>54</v>
      </c>
      <c r="AW146" s="61">
        <v>6</v>
      </c>
      <c r="AX146" s="119" t="s">
        <v>91</v>
      </c>
      <c r="AY146" s="76">
        <v>208</v>
      </c>
      <c r="AZ146" s="76">
        <f t="shared" si="6"/>
        <v>268</v>
      </c>
      <c r="BA146" s="78" t="str">
        <f t="shared" si="7"/>
        <v/>
      </c>
      <c r="BB146" s="78" t="str">
        <f t="shared" si="8"/>
        <v/>
      </c>
    </row>
    <row r="147" spans="47:54" ht="21" x14ac:dyDescent="0.25">
      <c r="AU147" s="61">
        <v>42</v>
      </c>
      <c r="AV147" s="61"/>
      <c r="AW147" s="61">
        <v>5</v>
      </c>
      <c r="AX147" s="120" t="s">
        <v>69</v>
      </c>
      <c r="AY147" s="79">
        <v>136</v>
      </c>
      <c r="AZ147" s="79">
        <f t="shared" si="6"/>
        <v>141</v>
      </c>
      <c r="BA147" s="78">
        <f t="shared" si="7"/>
        <v>141</v>
      </c>
      <c r="BB147" s="78">
        <f t="shared" si="8"/>
        <v>141</v>
      </c>
    </row>
    <row r="148" spans="47:54" ht="21" x14ac:dyDescent="0.25">
      <c r="AU148" s="61">
        <v>42</v>
      </c>
      <c r="AV148" s="61">
        <v>1</v>
      </c>
      <c r="AW148" s="61">
        <v>2</v>
      </c>
      <c r="AX148" s="120" t="s">
        <v>70</v>
      </c>
      <c r="AY148" s="79">
        <v>48</v>
      </c>
      <c r="AZ148" s="79">
        <f t="shared" si="6"/>
        <v>51</v>
      </c>
      <c r="BA148" s="78" t="str">
        <f t="shared" si="7"/>
        <v/>
      </c>
      <c r="BB148" s="78" t="str">
        <f t="shared" si="8"/>
        <v/>
      </c>
    </row>
    <row r="149" spans="47:54" ht="21" x14ac:dyDescent="0.25">
      <c r="AU149" s="61">
        <v>42</v>
      </c>
      <c r="AV149" s="61">
        <v>2</v>
      </c>
      <c r="AW149" s="61">
        <v>3</v>
      </c>
      <c r="AX149" s="120" t="s">
        <v>133</v>
      </c>
      <c r="AY149" s="79">
        <v>230</v>
      </c>
      <c r="AZ149" s="79">
        <f t="shared" si="6"/>
        <v>235</v>
      </c>
      <c r="BA149" s="78" t="str">
        <f t="shared" si="7"/>
        <v/>
      </c>
      <c r="BB149" s="78" t="str">
        <f t="shared" si="8"/>
        <v/>
      </c>
    </row>
    <row r="150" spans="47:54" ht="21" x14ac:dyDescent="0.25">
      <c r="AU150" s="61">
        <v>42</v>
      </c>
      <c r="AV150" s="61">
        <v>3</v>
      </c>
      <c r="AW150" s="61">
        <v>6</v>
      </c>
      <c r="AX150" s="120" t="s">
        <v>134</v>
      </c>
      <c r="AY150" s="79">
        <v>266</v>
      </c>
      <c r="AZ150" s="79">
        <f t="shared" si="6"/>
        <v>275</v>
      </c>
      <c r="BA150" s="78" t="str">
        <f t="shared" si="7"/>
        <v/>
      </c>
      <c r="BB150" s="78" t="str">
        <f t="shared" si="8"/>
        <v/>
      </c>
    </row>
    <row r="151" spans="47:54" ht="21" x14ac:dyDescent="0.25">
      <c r="AU151" s="61">
        <v>42</v>
      </c>
      <c r="AV151" s="61">
        <v>4</v>
      </c>
      <c r="AW151" s="61">
        <v>7</v>
      </c>
      <c r="AX151" s="120" t="s">
        <v>135</v>
      </c>
      <c r="AY151" s="79">
        <v>360</v>
      </c>
      <c r="AZ151" s="79">
        <f t="shared" si="6"/>
        <v>371</v>
      </c>
      <c r="BA151" s="78" t="str">
        <f t="shared" si="7"/>
        <v/>
      </c>
      <c r="BB151" s="78" t="str">
        <f t="shared" si="8"/>
        <v/>
      </c>
    </row>
    <row r="152" spans="47:54" ht="21" x14ac:dyDescent="0.25">
      <c r="AU152" s="61">
        <v>42</v>
      </c>
      <c r="AV152" s="61">
        <v>5</v>
      </c>
      <c r="AW152" s="61">
        <v>14</v>
      </c>
      <c r="AX152" s="120" t="s">
        <v>136</v>
      </c>
      <c r="AY152" s="79">
        <v>584</v>
      </c>
      <c r="AZ152" s="79">
        <f t="shared" si="6"/>
        <v>603</v>
      </c>
      <c r="BA152" s="78" t="str">
        <f t="shared" si="7"/>
        <v/>
      </c>
      <c r="BB152" s="78" t="str">
        <f t="shared" si="8"/>
        <v/>
      </c>
    </row>
    <row r="153" spans="47:54" ht="21" x14ac:dyDescent="0.25">
      <c r="AU153" s="61">
        <v>42</v>
      </c>
      <c r="AV153" s="61">
        <v>6</v>
      </c>
      <c r="AW153" s="61">
        <v>7</v>
      </c>
      <c r="AX153" s="120" t="s">
        <v>137</v>
      </c>
      <c r="AY153" s="79">
        <v>308</v>
      </c>
      <c r="AZ153" s="79">
        <f t="shared" si="6"/>
        <v>321</v>
      </c>
      <c r="BA153" s="78" t="str">
        <f t="shared" si="7"/>
        <v/>
      </c>
      <c r="BB153" s="78" t="str">
        <f t="shared" si="8"/>
        <v/>
      </c>
    </row>
    <row r="154" spans="47:54" ht="21" x14ac:dyDescent="0.25">
      <c r="AU154" s="61">
        <v>42</v>
      </c>
      <c r="AV154" s="61">
        <v>7</v>
      </c>
      <c r="AW154" s="61">
        <v>14</v>
      </c>
      <c r="AX154" s="120" t="s">
        <v>138</v>
      </c>
      <c r="AY154" s="79">
        <v>846</v>
      </c>
      <c r="AZ154" s="79">
        <f t="shared" si="6"/>
        <v>867</v>
      </c>
      <c r="BA154" s="78">
        <f t="shared" si="7"/>
        <v>867</v>
      </c>
      <c r="BB154" s="78" t="str">
        <f t="shared" si="8"/>
        <v/>
      </c>
    </row>
    <row r="155" spans="47:54" ht="21" x14ac:dyDescent="0.25">
      <c r="AU155" s="61">
        <v>42</v>
      </c>
      <c r="AV155" s="61">
        <v>8</v>
      </c>
      <c r="AW155" s="61">
        <v>11</v>
      </c>
      <c r="AX155" s="120" t="s">
        <v>139</v>
      </c>
      <c r="AY155" s="79">
        <v>406</v>
      </c>
      <c r="AZ155" s="79">
        <f t="shared" si="6"/>
        <v>425</v>
      </c>
      <c r="BA155" s="78" t="str">
        <f t="shared" si="7"/>
        <v/>
      </c>
      <c r="BB155" s="78" t="str">
        <f t="shared" si="8"/>
        <v/>
      </c>
    </row>
    <row r="156" spans="47:54" ht="21" x14ac:dyDescent="0.25">
      <c r="AU156" s="61">
        <v>42</v>
      </c>
      <c r="AV156" s="61">
        <v>9</v>
      </c>
      <c r="AW156" s="61">
        <v>6</v>
      </c>
      <c r="AX156" s="120" t="s">
        <v>140</v>
      </c>
      <c r="AY156" s="79">
        <v>298</v>
      </c>
      <c r="AZ156" s="79">
        <f t="shared" si="6"/>
        <v>313</v>
      </c>
      <c r="BA156" s="78" t="str">
        <f t="shared" si="7"/>
        <v/>
      </c>
      <c r="BB156" s="78" t="str">
        <f t="shared" si="8"/>
        <v/>
      </c>
    </row>
    <row r="157" spans="47:54" ht="21" x14ac:dyDescent="0.25">
      <c r="AU157" s="61">
        <v>42</v>
      </c>
      <c r="AV157" s="61">
        <v>10</v>
      </c>
      <c r="AW157" s="61">
        <v>7</v>
      </c>
      <c r="AX157" s="120" t="s">
        <v>141</v>
      </c>
      <c r="AY157" s="79">
        <v>278</v>
      </c>
      <c r="AZ157" s="79">
        <f t="shared" si="6"/>
        <v>295</v>
      </c>
      <c r="BA157" s="78" t="str">
        <f t="shared" si="7"/>
        <v/>
      </c>
      <c r="BB157" s="78" t="str">
        <f t="shared" si="8"/>
        <v/>
      </c>
    </row>
    <row r="158" spans="47:54" ht="21" x14ac:dyDescent="0.25">
      <c r="AU158" s="61">
        <v>42</v>
      </c>
      <c r="AV158" s="61">
        <v>11</v>
      </c>
      <c r="AW158" s="61">
        <v>16</v>
      </c>
      <c r="AX158" s="120" t="s">
        <v>142</v>
      </c>
      <c r="AY158" s="79">
        <v>810</v>
      </c>
      <c r="AZ158" s="79">
        <f t="shared" si="6"/>
        <v>837</v>
      </c>
      <c r="BA158" s="78" t="str">
        <f t="shared" si="7"/>
        <v/>
      </c>
      <c r="BB158" s="78" t="str">
        <f t="shared" si="8"/>
        <v/>
      </c>
    </row>
    <row r="159" spans="47:54" ht="21" x14ac:dyDescent="0.25">
      <c r="AU159" s="61">
        <v>42</v>
      </c>
      <c r="AV159" s="61">
        <v>12</v>
      </c>
      <c r="AW159" s="61">
        <v>10</v>
      </c>
      <c r="AX159" s="120" t="s">
        <v>143</v>
      </c>
      <c r="AY159" s="79">
        <v>650</v>
      </c>
      <c r="AZ159" s="79">
        <f t="shared" si="6"/>
        <v>672</v>
      </c>
      <c r="BA159" s="78" t="str">
        <f t="shared" si="7"/>
        <v/>
      </c>
      <c r="BB159" s="78" t="str">
        <f t="shared" si="8"/>
        <v/>
      </c>
    </row>
    <row r="160" spans="47:54" ht="21" x14ac:dyDescent="0.25">
      <c r="AU160" s="61">
        <v>42</v>
      </c>
      <c r="AV160" s="61">
        <v>13</v>
      </c>
      <c r="AW160" s="61">
        <v>22</v>
      </c>
      <c r="AX160" s="120" t="s">
        <v>144</v>
      </c>
      <c r="AY160" s="79">
        <v>1096</v>
      </c>
      <c r="AZ160" s="79">
        <f t="shared" si="6"/>
        <v>1131</v>
      </c>
      <c r="BA160" s="78" t="str">
        <f t="shared" si="7"/>
        <v/>
      </c>
      <c r="BB160" s="78" t="str">
        <f t="shared" si="8"/>
        <v/>
      </c>
    </row>
    <row r="161" spans="47:54" ht="21" x14ac:dyDescent="0.25">
      <c r="AU161" s="61">
        <v>42</v>
      </c>
      <c r="AV161" s="61">
        <v>14</v>
      </c>
      <c r="AW161" s="61">
        <v>23</v>
      </c>
      <c r="AX161" s="120" t="s">
        <v>145</v>
      </c>
      <c r="AY161" s="79">
        <v>1230</v>
      </c>
      <c r="AZ161" s="79">
        <f t="shared" si="6"/>
        <v>1267</v>
      </c>
      <c r="BA161" s="78">
        <f t="shared" si="7"/>
        <v>1267</v>
      </c>
      <c r="BB161" s="78" t="str">
        <f t="shared" si="8"/>
        <v/>
      </c>
    </row>
    <row r="162" spans="47:54" ht="21" x14ac:dyDescent="0.25">
      <c r="AU162" s="61">
        <v>42</v>
      </c>
      <c r="AV162" s="61">
        <v>15</v>
      </c>
      <c r="AW162" s="61">
        <v>27</v>
      </c>
      <c r="AX162" s="120" t="s">
        <v>146</v>
      </c>
      <c r="AY162" s="79">
        <v>1368</v>
      </c>
      <c r="AZ162" s="79">
        <f t="shared" si="6"/>
        <v>1410</v>
      </c>
      <c r="BA162" s="78" t="str">
        <f t="shared" si="7"/>
        <v/>
      </c>
      <c r="BB162" s="78" t="str">
        <f t="shared" si="8"/>
        <v/>
      </c>
    </row>
    <row r="163" spans="47:54" ht="21" x14ac:dyDescent="0.25">
      <c r="AU163" s="61">
        <v>42</v>
      </c>
      <c r="AV163" s="61">
        <v>16</v>
      </c>
      <c r="AW163" s="61">
        <v>14</v>
      </c>
      <c r="AX163" s="120" t="s">
        <v>147</v>
      </c>
      <c r="AY163" s="79">
        <v>604</v>
      </c>
      <c r="AZ163" s="79">
        <f t="shared" si="6"/>
        <v>634</v>
      </c>
      <c r="BA163" s="78" t="str">
        <f t="shared" si="7"/>
        <v/>
      </c>
      <c r="BB163" s="78" t="str">
        <f t="shared" si="8"/>
        <v/>
      </c>
    </row>
    <row r="164" spans="47:54" ht="21" x14ac:dyDescent="0.25">
      <c r="AU164" s="61">
        <v>42</v>
      </c>
      <c r="AV164" s="61">
        <v>17</v>
      </c>
      <c r="AW164" s="61">
        <v>8</v>
      </c>
      <c r="AX164" s="120" t="s">
        <v>148</v>
      </c>
      <c r="AY164" s="79">
        <v>488</v>
      </c>
      <c r="AZ164" s="79">
        <f t="shared" si="6"/>
        <v>513</v>
      </c>
      <c r="BA164" s="78" t="str">
        <f t="shared" si="7"/>
        <v/>
      </c>
      <c r="BB164" s="78" t="str">
        <f t="shared" si="8"/>
        <v/>
      </c>
    </row>
    <row r="165" spans="47:54" ht="21" x14ac:dyDescent="0.25">
      <c r="AU165" s="61">
        <v>42</v>
      </c>
      <c r="AV165" s="61">
        <v>18</v>
      </c>
      <c r="AW165" s="61">
        <v>15</v>
      </c>
      <c r="AX165" s="120" t="s">
        <v>149</v>
      </c>
      <c r="AY165" s="79">
        <v>848</v>
      </c>
      <c r="AZ165" s="79">
        <f t="shared" si="6"/>
        <v>881</v>
      </c>
      <c r="BA165" s="78" t="str">
        <f t="shared" si="7"/>
        <v/>
      </c>
      <c r="BB165" s="78" t="str">
        <f t="shared" si="8"/>
        <v/>
      </c>
    </row>
    <row r="166" spans="47:54" ht="21" x14ac:dyDescent="0.25">
      <c r="AU166" s="61">
        <v>42</v>
      </c>
      <c r="AV166" s="61">
        <v>19</v>
      </c>
      <c r="AW166" s="61">
        <v>5</v>
      </c>
      <c r="AX166" s="120" t="s">
        <v>150</v>
      </c>
      <c r="AY166" s="79">
        <v>380</v>
      </c>
      <c r="AZ166" s="79">
        <f t="shared" si="6"/>
        <v>404</v>
      </c>
      <c r="BA166" s="78" t="str">
        <f t="shared" si="7"/>
        <v/>
      </c>
      <c r="BB166" s="78">
        <f t="shared" si="8"/>
        <v>404</v>
      </c>
    </row>
    <row r="167" spans="47:54" ht="21" x14ac:dyDescent="0.25">
      <c r="AU167" s="61">
        <v>42</v>
      </c>
      <c r="AV167" s="61">
        <v>20</v>
      </c>
      <c r="AW167" s="61">
        <v>8</v>
      </c>
      <c r="AX167" s="120" t="s">
        <v>151</v>
      </c>
      <c r="AY167" s="79">
        <v>224</v>
      </c>
      <c r="AZ167" s="79">
        <f t="shared" si="6"/>
        <v>252</v>
      </c>
      <c r="BA167" s="78" t="str">
        <f t="shared" si="7"/>
        <v/>
      </c>
      <c r="BB167" s="78" t="str">
        <f t="shared" si="8"/>
        <v/>
      </c>
    </row>
    <row r="168" spans="47:54" ht="21" x14ac:dyDescent="0.25">
      <c r="AU168" s="61">
        <v>42</v>
      </c>
      <c r="AV168" s="61">
        <v>21</v>
      </c>
      <c r="AW168" s="61">
        <v>14</v>
      </c>
      <c r="AX168" s="120" t="s">
        <v>152</v>
      </c>
      <c r="AY168" s="79">
        <v>680</v>
      </c>
      <c r="AZ168" s="79">
        <f t="shared" si="6"/>
        <v>715</v>
      </c>
      <c r="BA168" s="78">
        <f t="shared" si="7"/>
        <v>715</v>
      </c>
      <c r="BB168" s="78" t="str">
        <f t="shared" si="8"/>
        <v/>
      </c>
    </row>
    <row r="169" spans="47:54" ht="21" x14ac:dyDescent="0.25">
      <c r="AU169" s="61">
        <v>42</v>
      </c>
      <c r="AV169" s="61">
        <v>22</v>
      </c>
      <c r="AW169" s="61">
        <v>17</v>
      </c>
      <c r="AX169" s="120" t="s">
        <v>153</v>
      </c>
      <c r="AY169" s="79">
        <v>878</v>
      </c>
      <c r="AZ169" s="79">
        <f t="shared" si="6"/>
        <v>917</v>
      </c>
      <c r="BA169" s="78" t="str">
        <f t="shared" si="7"/>
        <v/>
      </c>
      <c r="BB169" s="78" t="str">
        <f t="shared" si="8"/>
        <v/>
      </c>
    </row>
    <row r="170" spans="47:54" ht="21" x14ac:dyDescent="0.25">
      <c r="AU170" s="61">
        <v>42</v>
      </c>
      <c r="AV170" s="61">
        <v>23</v>
      </c>
      <c r="AW170" s="61">
        <v>17</v>
      </c>
      <c r="AX170" s="120" t="s">
        <v>154</v>
      </c>
      <c r="AY170" s="79">
        <v>914</v>
      </c>
      <c r="AZ170" s="79">
        <f t="shared" si="6"/>
        <v>954</v>
      </c>
      <c r="BA170" s="78" t="str">
        <f t="shared" si="7"/>
        <v/>
      </c>
      <c r="BB170" s="78" t="str">
        <f t="shared" si="8"/>
        <v/>
      </c>
    </row>
    <row r="171" spans="47:54" ht="21" x14ac:dyDescent="0.25">
      <c r="AU171" s="61">
        <v>42</v>
      </c>
      <c r="AV171" s="61">
        <v>24</v>
      </c>
      <c r="AW171" s="61">
        <v>15</v>
      </c>
      <c r="AX171" s="120" t="s">
        <v>155</v>
      </c>
      <c r="AY171" s="79">
        <v>834</v>
      </c>
      <c r="AZ171" s="79">
        <f t="shared" si="6"/>
        <v>873</v>
      </c>
      <c r="BA171" s="78" t="str">
        <f t="shared" si="7"/>
        <v/>
      </c>
      <c r="BB171" s="78" t="str">
        <f t="shared" si="8"/>
        <v/>
      </c>
    </row>
    <row r="172" spans="47:54" ht="21" x14ac:dyDescent="0.25">
      <c r="AU172" s="61">
        <v>42</v>
      </c>
      <c r="AV172" s="61">
        <v>25</v>
      </c>
      <c r="AW172" s="61">
        <v>10</v>
      </c>
      <c r="AX172" s="120" t="s">
        <v>156</v>
      </c>
      <c r="AY172" s="79">
        <v>660</v>
      </c>
      <c r="AZ172" s="79">
        <f t="shared" si="6"/>
        <v>695</v>
      </c>
      <c r="BA172" s="78" t="str">
        <f t="shared" si="7"/>
        <v/>
      </c>
      <c r="BB172" s="78" t="str">
        <f t="shared" si="8"/>
        <v/>
      </c>
    </row>
    <row r="173" spans="47:54" ht="21" x14ac:dyDescent="0.25">
      <c r="AU173" s="61">
        <v>42</v>
      </c>
      <c r="AV173" s="61">
        <v>26</v>
      </c>
      <c r="AW173" s="61">
        <v>9</v>
      </c>
      <c r="AX173" s="120" t="s">
        <v>157</v>
      </c>
      <c r="AY173" s="79">
        <v>408</v>
      </c>
      <c r="AZ173" s="79">
        <f t="shared" si="6"/>
        <v>443</v>
      </c>
      <c r="BA173" s="78" t="str">
        <f t="shared" si="7"/>
        <v/>
      </c>
      <c r="BB173" s="78" t="str">
        <f t="shared" si="8"/>
        <v/>
      </c>
    </row>
    <row r="174" spans="47:54" ht="21" x14ac:dyDescent="0.25">
      <c r="AU174" s="61">
        <v>42</v>
      </c>
      <c r="AV174" s="61">
        <v>27</v>
      </c>
      <c r="AW174" s="61">
        <v>6</v>
      </c>
      <c r="AX174" s="120" t="s">
        <v>158</v>
      </c>
      <c r="AY174" s="79">
        <v>440</v>
      </c>
      <c r="AZ174" s="79">
        <f t="shared" si="6"/>
        <v>473</v>
      </c>
      <c r="BA174" s="78" t="str">
        <f t="shared" si="7"/>
        <v/>
      </c>
      <c r="BB174" s="78" t="str">
        <f t="shared" si="8"/>
        <v/>
      </c>
    </row>
    <row r="175" spans="47:54" ht="21" x14ac:dyDescent="0.25">
      <c r="AU175" s="61">
        <v>42</v>
      </c>
      <c r="AV175" s="61">
        <v>28</v>
      </c>
      <c r="AW175" s="61">
        <v>8</v>
      </c>
      <c r="AX175" s="120" t="s">
        <v>159</v>
      </c>
      <c r="AY175" s="79">
        <v>346</v>
      </c>
      <c r="AZ175" s="79">
        <f t="shared" si="6"/>
        <v>382</v>
      </c>
      <c r="BA175" s="78">
        <f t="shared" si="7"/>
        <v>382</v>
      </c>
      <c r="BB175" s="78" t="str">
        <f t="shared" si="8"/>
        <v/>
      </c>
    </row>
    <row r="176" spans="47:54" ht="21" x14ac:dyDescent="0.25">
      <c r="AU176" s="61">
        <v>42</v>
      </c>
      <c r="AV176" s="61">
        <v>29</v>
      </c>
      <c r="AW176" s="61">
        <v>12</v>
      </c>
      <c r="AX176" s="120" t="s">
        <v>160</v>
      </c>
      <c r="AY176" s="79">
        <v>680</v>
      </c>
      <c r="AZ176" s="79">
        <f t="shared" si="6"/>
        <v>721</v>
      </c>
      <c r="BA176" s="78" t="str">
        <f t="shared" si="7"/>
        <v/>
      </c>
      <c r="BB176" s="78" t="str">
        <f t="shared" si="8"/>
        <v/>
      </c>
    </row>
    <row r="177" spans="47:54" ht="21" x14ac:dyDescent="0.25">
      <c r="AU177" s="61">
        <v>42</v>
      </c>
      <c r="AV177" s="61">
        <v>30</v>
      </c>
      <c r="AW177" s="61">
        <v>9</v>
      </c>
      <c r="AX177" s="120" t="s">
        <v>161</v>
      </c>
      <c r="AY177" s="79">
        <v>440</v>
      </c>
      <c r="AZ177" s="79">
        <f t="shared" si="6"/>
        <v>479</v>
      </c>
      <c r="BA177" s="78" t="str">
        <f t="shared" si="7"/>
        <v/>
      </c>
      <c r="BB177" s="78" t="str">
        <f t="shared" si="8"/>
        <v/>
      </c>
    </row>
    <row r="178" spans="47:54" ht="21" x14ac:dyDescent="0.25">
      <c r="AU178" s="61">
        <v>42</v>
      </c>
      <c r="AV178" s="61">
        <v>31</v>
      </c>
      <c r="AW178" s="61">
        <v>8</v>
      </c>
      <c r="AX178" s="120" t="s">
        <v>162</v>
      </c>
      <c r="AY178" s="79">
        <v>350</v>
      </c>
      <c r="AZ178" s="79">
        <f t="shared" si="6"/>
        <v>389</v>
      </c>
      <c r="BA178" s="78" t="str">
        <f t="shared" si="7"/>
        <v/>
      </c>
      <c r="BB178" s="78" t="str">
        <f t="shared" si="8"/>
        <v/>
      </c>
    </row>
    <row r="179" spans="47:54" ht="21" x14ac:dyDescent="0.25">
      <c r="AU179" s="61">
        <v>42</v>
      </c>
      <c r="AV179" s="61">
        <v>32</v>
      </c>
      <c r="AW179" s="61">
        <v>4</v>
      </c>
      <c r="AX179" s="120" t="s">
        <v>163</v>
      </c>
      <c r="AY179" s="79">
        <v>158</v>
      </c>
      <c r="AZ179" s="79">
        <f t="shared" si="6"/>
        <v>194</v>
      </c>
      <c r="BA179" s="78" t="str">
        <f t="shared" si="7"/>
        <v/>
      </c>
      <c r="BB179" s="78" t="str">
        <f t="shared" si="8"/>
        <v/>
      </c>
    </row>
    <row r="180" spans="47:54" ht="21" x14ac:dyDescent="0.25">
      <c r="AU180" s="61">
        <v>42</v>
      </c>
      <c r="AV180" s="61">
        <v>33</v>
      </c>
      <c r="AW180" s="61">
        <v>3</v>
      </c>
      <c r="AX180" s="120" t="s">
        <v>164</v>
      </c>
      <c r="AY180" s="79">
        <v>138</v>
      </c>
      <c r="AZ180" s="79">
        <f t="shared" si="6"/>
        <v>174</v>
      </c>
      <c r="BA180" s="78" t="str">
        <f t="shared" si="7"/>
        <v/>
      </c>
      <c r="BB180" s="78" t="str">
        <f t="shared" si="8"/>
        <v/>
      </c>
    </row>
    <row r="181" spans="47:54" ht="21" x14ac:dyDescent="0.25">
      <c r="AU181" s="61">
        <v>42</v>
      </c>
      <c r="AV181" s="61">
        <v>34</v>
      </c>
      <c r="AW181" s="61">
        <v>5</v>
      </c>
      <c r="AX181" s="120" t="s">
        <v>165</v>
      </c>
      <c r="AY181" s="79">
        <v>340</v>
      </c>
      <c r="AZ181" s="79">
        <f t="shared" si="6"/>
        <v>379</v>
      </c>
      <c r="BA181" s="78" t="str">
        <f t="shared" si="7"/>
        <v/>
      </c>
      <c r="BB181" s="78" t="str">
        <f t="shared" si="8"/>
        <v/>
      </c>
    </row>
    <row r="182" spans="47:54" ht="21" x14ac:dyDescent="0.25">
      <c r="AU182" s="61">
        <v>42</v>
      </c>
      <c r="AV182" s="61">
        <v>35</v>
      </c>
      <c r="AW182" s="61">
        <v>7</v>
      </c>
      <c r="AX182" s="120" t="s">
        <v>166</v>
      </c>
      <c r="AY182" s="79">
        <v>278</v>
      </c>
      <c r="AZ182" s="79">
        <f t="shared" si="6"/>
        <v>320</v>
      </c>
      <c r="BA182" s="78">
        <f t="shared" si="7"/>
        <v>320</v>
      </c>
      <c r="BB182" s="78" t="str">
        <f t="shared" si="8"/>
        <v/>
      </c>
    </row>
    <row r="183" spans="47:54" ht="21" x14ac:dyDescent="0.25">
      <c r="AU183" s="61">
        <v>42</v>
      </c>
      <c r="AV183" s="61">
        <v>36</v>
      </c>
      <c r="AW183" s="61">
        <v>12</v>
      </c>
      <c r="AX183" s="120" t="s">
        <v>167</v>
      </c>
      <c r="AY183" s="79">
        <v>598</v>
      </c>
      <c r="AZ183" s="79">
        <f t="shared" si="6"/>
        <v>646</v>
      </c>
      <c r="BA183" s="78" t="str">
        <f t="shared" si="7"/>
        <v/>
      </c>
      <c r="BB183" s="78" t="str">
        <f t="shared" si="8"/>
        <v/>
      </c>
    </row>
    <row r="184" spans="47:54" ht="21" x14ac:dyDescent="0.25">
      <c r="AU184" s="61">
        <v>42</v>
      </c>
      <c r="AV184" s="61">
        <v>37</v>
      </c>
      <c r="AW184" s="61">
        <v>4</v>
      </c>
      <c r="AX184" s="120" t="s">
        <v>100</v>
      </c>
      <c r="AY184" s="79">
        <v>128</v>
      </c>
      <c r="AZ184" s="79">
        <f t="shared" si="6"/>
        <v>169</v>
      </c>
      <c r="BA184" s="78" t="str">
        <f t="shared" si="7"/>
        <v/>
      </c>
      <c r="BB184" s="78" t="str">
        <f t="shared" si="8"/>
        <v/>
      </c>
    </row>
    <row r="185" spans="47:54" ht="21" x14ac:dyDescent="0.25">
      <c r="AU185" s="61">
        <v>42</v>
      </c>
      <c r="AV185" s="61">
        <v>38</v>
      </c>
      <c r="AW185" s="61">
        <v>12</v>
      </c>
      <c r="AX185" s="120" t="s">
        <v>168</v>
      </c>
      <c r="AY185" s="79">
        <v>680</v>
      </c>
      <c r="AZ185" s="79">
        <f t="shared" si="6"/>
        <v>730</v>
      </c>
      <c r="BA185" s="78" t="str">
        <f t="shared" si="7"/>
        <v/>
      </c>
      <c r="BB185" s="78">
        <f t="shared" si="8"/>
        <v>730</v>
      </c>
    </row>
    <row r="186" spans="47:54" ht="21" x14ac:dyDescent="0.25">
      <c r="AU186" s="61">
        <v>42</v>
      </c>
      <c r="AV186" s="61">
        <v>39</v>
      </c>
      <c r="AW186" s="61">
        <v>2</v>
      </c>
      <c r="AX186" s="120" t="s">
        <v>71</v>
      </c>
      <c r="AY186" s="79">
        <v>80</v>
      </c>
      <c r="AZ186" s="79">
        <f t="shared" si="6"/>
        <v>121</v>
      </c>
      <c r="BA186" s="78" t="str">
        <f t="shared" si="7"/>
        <v/>
      </c>
      <c r="BB186" s="78" t="str">
        <f t="shared" si="8"/>
        <v/>
      </c>
    </row>
    <row r="187" spans="47:54" ht="21" x14ac:dyDescent="0.25">
      <c r="AU187" s="61">
        <v>42</v>
      </c>
      <c r="AV187" s="61">
        <v>40</v>
      </c>
      <c r="AW187" s="61">
        <v>9</v>
      </c>
      <c r="AX187" s="120" t="s">
        <v>169</v>
      </c>
      <c r="AY187" s="79">
        <v>396</v>
      </c>
      <c r="AZ187" s="79">
        <f t="shared" si="6"/>
        <v>445</v>
      </c>
      <c r="BA187" s="78" t="str">
        <f t="shared" si="7"/>
        <v/>
      </c>
      <c r="BB187" s="78" t="str">
        <f t="shared" si="8"/>
        <v/>
      </c>
    </row>
    <row r="188" spans="47:54" ht="21" x14ac:dyDescent="0.25">
      <c r="AU188" s="61">
        <v>42</v>
      </c>
      <c r="AV188" s="61">
        <v>41</v>
      </c>
      <c r="AW188" s="61">
        <v>8</v>
      </c>
      <c r="AX188" s="120" t="s">
        <v>170</v>
      </c>
      <c r="AY188" s="79">
        <v>400</v>
      </c>
      <c r="AZ188" s="79">
        <f t="shared" si="6"/>
        <v>449</v>
      </c>
      <c r="BA188" s="78" t="str">
        <f t="shared" si="7"/>
        <v/>
      </c>
      <c r="BB188" s="78" t="str">
        <f t="shared" si="8"/>
        <v/>
      </c>
    </row>
    <row r="189" spans="47:54" ht="21" x14ac:dyDescent="0.25">
      <c r="AU189" s="61">
        <v>42</v>
      </c>
      <c r="AV189" s="61">
        <v>42</v>
      </c>
      <c r="AW189" s="61">
        <v>10</v>
      </c>
      <c r="AX189" s="120" t="s">
        <v>171</v>
      </c>
      <c r="AY189" s="79">
        <v>528</v>
      </c>
      <c r="AZ189" s="79">
        <f t="shared" si="6"/>
        <v>580</v>
      </c>
      <c r="BA189" s="78">
        <f t="shared" si="7"/>
        <v>580</v>
      </c>
      <c r="BB189" s="78" t="str">
        <f t="shared" si="8"/>
        <v/>
      </c>
    </row>
    <row r="190" spans="47:54" ht="21" x14ac:dyDescent="0.25">
      <c r="AU190" s="61">
        <v>42</v>
      </c>
      <c r="AV190" s="61">
        <v>43</v>
      </c>
      <c r="AW190" s="61">
        <v>5</v>
      </c>
      <c r="AX190" s="120" t="s">
        <v>172</v>
      </c>
      <c r="AY190" s="79">
        <v>230</v>
      </c>
      <c r="AZ190" s="79">
        <f t="shared" si="6"/>
        <v>278</v>
      </c>
      <c r="BA190" s="78" t="str">
        <f t="shared" si="7"/>
        <v/>
      </c>
      <c r="BB190" s="78" t="str">
        <f t="shared" si="8"/>
        <v/>
      </c>
    </row>
    <row r="191" spans="47:54" ht="21" x14ac:dyDescent="0.25">
      <c r="AU191" s="61">
        <v>42</v>
      </c>
      <c r="AV191" s="61">
        <v>44</v>
      </c>
      <c r="AW191" s="61">
        <v>12</v>
      </c>
      <c r="AX191" s="120" t="s">
        <v>173</v>
      </c>
      <c r="AY191" s="79">
        <v>620</v>
      </c>
      <c r="AZ191" s="79">
        <f t="shared" si="6"/>
        <v>676</v>
      </c>
      <c r="BA191" s="78" t="str">
        <f t="shared" si="7"/>
        <v/>
      </c>
      <c r="BB191" s="78" t="str">
        <f t="shared" si="8"/>
        <v/>
      </c>
    </row>
    <row r="192" spans="47:54" ht="21" x14ac:dyDescent="0.25">
      <c r="AU192" s="61">
        <v>42</v>
      </c>
      <c r="AV192" s="61">
        <v>45</v>
      </c>
      <c r="AW192" s="61">
        <v>21</v>
      </c>
      <c r="AX192" s="120" t="s">
        <v>174</v>
      </c>
      <c r="AY192" s="79">
        <v>1200</v>
      </c>
      <c r="AZ192" s="79">
        <f t="shared" si="6"/>
        <v>1266</v>
      </c>
      <c r="BA192" s="78" t="str">
        <f t="shared" si="7"/>
        <v/>
      </c>
      <c r="BB192" s="78" t="str">
        <f t="shared" si="8"/>
        <v/>
      </c>
    </row>
    <row r="193" spans="47:54" ht="21" x14ac:dyDescent="0.25">
      <c r="AU193" s="61">
        <v>42</v>
      </c>
      <c r="AV193" s="61">
        <v>46</v>
      </c>
      <c r="AW193" s="61">
        <v>9</v>
      </c>
      <c r="AX193" s="120" t="s">
        <v>175</v>
      </c>
      <c r="AY193" s="79">
        <v>380</v>
      </c>
      <c r="AZ193" s="79">
        <f t="shared" si="6"/>
        <v>435</v>
      </c>
      <c r="BA193" s="78" t="str">
        <f t="shared" si="7"/>
        <v/>
      </c>
      <c r="BB193" s="78" t="str">
        <f t="shared" si="8"/>
        <v/>
      </c>
    </row>
    <row r="194" spans="47:54" ht="21" x14ac:dyDescent="0.25">
      <c r="AU194" s="61">
        <v>42</v>
      </c>
      <c r="AV194" s="61">
        <v>47</v>
      </c>
      <c r="AW194" s="61">
        <v>15</v>
      </c>
      <c r="AX194" s="120" t="s">
        <v>176</v>
      </c>
      <c r="AY194" s="79">
        <v>680</v>
      </c>
      <c r="AZ194" s="79">
        <f t="shared" si="6"/>
        <v>742</v>
      </c>
      <c r="BA194" s="78" t="str">
        <f t="shared" si="7"/>
        <v/>
      </c>
      <c r="BB194" s="78" t="str">
        <f t="shared" si="8"/>
        <v/>
      </c>
    </row>
    <row r="195" spans="47:54" ht="21" x14ac:dyDescent="0.25">
      <c r="AU195" s="61">
        <v>42</v>
      </c>
      <c r="AV195" s="61">
        <v>48</v>
      </c>
      <c r="AW195" s="61">
        <v>20</v>
      </c>
      <c r="AX195" s="120" t="s">
        <v>177</v>
      </c>
      <c r="AY195" s="79">
        <v>994</v>
      </c>
      <c r="AZ195" s="79">
        <f t="shared" si="6"/>
        <v>1062</v>
      </c>
      <c r="BA195" s="78" t="str">
        <f t="shared" si="7"/>
        <v/>
      </c>
      <c r="BB195" s="78" t="str">
        <f t="shared" si="8"/>
        <v/>
      </c>
    </row>
    <row r="196" spans="47:54" ht="21" x14ac:dyDescent="0.25">
      <c r="AU196" s="61">
        <v>42</v>
      </c>
      <c r="AV196" s="61">
        <v>49</v>
      </c>
      <c r="AW196" s="61">
        <v>7</v>
      </c>
      <c r="AX196" s="120" t="s">
        <v>178</v>
      </c>
      <c r="AY196" s="79">
        <v>360</v>
      </c>
      <c r="AZ196" s="79">
        <f t="shared" si="6"/>
        <v>416</v>
      </c>
      <c r="BA196" s="78">
        <f t="shared" si="7"/>
        <v>416</v>
      </c>
      <c r="BB196" s="78" t="str">
        <f t="shared" si="8"/>
        <v/>
      </c>
    </row>
    <row r="197" spans="47:54" ht="21" x14ac:dyDescent="0.25">
      <c r="AU197" s="61">
        <v>42</v>
      </c>
      <c r="AV197" s="61">
        <v>50</v>
      </c>
      <c r="AW197" s="61">
        <v>9</v>
      </c>
      <c r="AX197" s="120" t="s">
        <v>179</v>
      </c>
      <c r="AY197" s="79">
        <v>570</v>
      </c>
      <c r="AZ197" s="79">
        <f t="shared" si="6"/>
        <v>629</v>
      </c>
      <c r="BA197" s="78" t="str">
        <f t="shared" si="7"/>
        <v/>
      </c>
      <c r="BB197" s="78" t="str">
        <f t="shared" si="8"/>
        <v/>
      </c>
    </row>
    <row r="198" spans="47:54" ht="21" x14ac:dyDescent="0.25">
      <c r="AU198" s="61">
        <v>42</v>
      </c>
      <c r="AV198" s="61">
        <v>51</v>
      </c>
      <c r="AW198" s="61">
        <v>12</v>
      </c>
      <c r="AX198" s="120" t="s">
        <v>180</v>
      </c>
      <c r="AY198" s="79">
        <v>422</v>
      </c>
      <c r="AZ198" s="79">
        <f t="shared" ref="AZ198:AZ261" si="9">AV198+AW198+AY198</f>
        <v>485</v>
      </c>
      <c r="BA198" s="78" t="str">
        <f t="shared" si="7"/>
        <v/>
      </c>
      <c r="BB198" s="78" t="str">
        <f t="shared" si="8"/>
        <v/>
      </c>
    </row>
    <row r="199" spans="47:54" ht="21" x14ac:dyDescent="0.25">
      <c r="AU199" s="61">
        <v>42</v>
      </c>
      <c r="AV199" s="61">
        <v>52</v>
      </c>
      <c r="AW199" s="61">
        <v>15</v>
      </c>
      <c r="AX199" s="120" t="s">
        <v>181</v>
      </c>
      <c r="AY199" s="79">
        <v>676</v>
      </c>
      <c r="AZ199" s="79">
        <f t="shared" si="9"/>
        <v>743</v>
      </c>
      <c r="BA199" s="78" t="str">
        <f t="shared" ref="BA199:BA262" si="10">IF(MOD(AV199,7)=0,AZ199,"")</f>
        <v/>
      </c>
      <c r="BB199" s="78" t="str">
        <f t="shared" ref="BB199:BB262" si="11">IF(MOD(AV199,19)=0,AZ199,"")</f>
        <v/>
      </c>
    </row>
    <row r="200" spans="47:54" ht="21" x14ac:dyDescent="0.25">
      <c r="AU200" s="61">
        <v>42</v>
      </c>
      <c r="AV200" s="61">
        <v>53</v>
      </c>
      <c r="AW200" s="61">
        <v>5</v>
      </c>
      <c r="AX200" s="120" t="s">
        <v>182</v>
      </c>
      <c r="AY200" s="79">
        <v>220</v>
      </c>
      <c r="AZ200" s="79">
        <f t="shared" si="9"/>
        <v>278</v>
      </c>
      <c r="BA200" s="78" t="str">
        <f t="shared" si="10"/>
        <v/>
      </c>
      <c r="BB200" s="78" t="str">
        <f t="shared" si="11"/>
        <v/>
      </c>
    </row>
    <row r="201" spans="47:54" ht="21" x14ac:dyDescent="0.25">
      <c r="AU201" s="61">
        <v>43</v>
      </c>
      <c r="AV201" s="61"/>
      <c r="AW201" s="61">
        <v>5</v>
      </c>
      <c r="AX201" s="119" t="s">
        <v>69</v>
      </c>
      <c r="AY201" s="76">
        <v>136</v>
      </c>
      <c r="AZ201" s="76">
        <f t="shared" si="9"/>
        <v>141</v>
      </c>
      <c r="BA201" s="78">
        <f t="shared" si="10"/>
        <v>141</v>
      </c>
      <c r="BB201" s="78">
        <f t="shared" si="11"/>
        <v>141</v>
      </c>
    </row>
    <row r="202" spans="47:54" ht="21" x14ac:dyDescent="0.25">
      <c r="AU202" s="61">
        <v>43</v>
      </c>
      <c r="AV202" s="61">
        <v>1</v>
      </c>
      <c r="AW202" s="61">
        <v>2</v>
      </c>
      <c r="AX202" s="119" t="s">
        <v>70</v>
      </c>
      <c r="AY202" s="76">
        <v>48</v>
      </c>
      <c r="AZ202" s="76">
        <f t="shared" si="9"/>
        <v>51</v>
      </c>
      <c r="BA202" s="78" t="str">
        <f t="shared" si="10"/>
        <v/>
      </c>
      <c r="BB202" s="78" t="str">
        <f t="shared" si="11"/>
        <v/>
      </c>
    </row>
    <row r="203" spans="47:54" ht="21" x14ac:dyDescent="0.25">
      <c r="AU203" s="61">
        <v>43</v>
      </c>
      <c r="AV203" s="61">
        <v>2</v>
      </c>
      <c r="AW203" s="61">
        <v>1</v>
      </c>
      <c r="AX203" s="119" t="s">
        <v>41</v>
      </c>
      <c r="AY203" s="76">
        <v>40</v>
      </c>
      <c r="AZ203" s="76">
        <f t="shared" si="9"/>
        <v>43</v>
      </c>
      <c r="BA203" s="78" t="str">
        <f t="shared" si="10"/>
        <v/>
      </c>
      <c r="BB203" s="78" t="str">
        <f t="shared" si="11"/>
        <v/>
      </c>
    </row>
    <row r="204" spans="47:54" ht="21" x14ac:dyDescent="0.25">
      <c r="AU204" s="61">
        <v>43</v>
      </c>
      <c r="AV204" s="61">
        <v>3</v>
      </c>
      <c r="AW204" s="61">
        <v>1</v>
      </c>
      <c r="AX204" s="119" t="s">
        <v>41</v>
      </c>
      <c r="AY204" s="76">
        <v>40</v>
      </c>
      <c r="AZ204" s="76">
        <f t="shared" si="9"/>
        <v>44</v>
      </c>
      <c r="BA204" s="78" t="str">
        <f t="shared" si="10"/>
        <v/>
      </c>
      <c r="BB204" s="78" t="str">
        <f t="shared" si="11"/>
        <v/>
      </c>
    </row>
    <row r="205" spans="47:54" ht="21" x14ac:dyDescent="0.25">
      <c r="AU205" s="61">
        <v>43</v>
      </c>
      <c r="AV205" s="61">
        <v>4</v>
      </c>
      <c r="AW205" s="61">
        <v>3</v>
      </c>
      <c r="AX205" s="119" t="s">
        <v>78</v>
      </c>
      <c r="AY205" s="76">
        <v>88</v>
      </c>
      <c r="AZ205" s="76">
        <f t="shared" si="9"/>
        <v>95</v>
      </c>
      <c r="BA205" s="78" t="str">
        <f t="shared" si="10"/>
        <v/>
      </c>
      <c r="BB205" s="78" t="str">
        <f t="shared" si="11"/>
        <v/>
      </c>
    </row>
    <row r="206" spans="47:54" ht="21" x14ac:dyDescent="0.25">
      <c r="AU206" s="61">
        <v>43</v>
      </c>
      <c r="AV206" s="61">
        <v>5</v>
      </c>
      <c r="AW206" s="61">
        <v>5</v>
      </c>
      <c r="AX206" s="119" t="s">
        <v>183</v>
      </c>
      <c r="AY206" s="76">
        <v>168</v>
      </c>
      <c r="AZ206" s="76">
        <f t="shared" si="9"/>
        <v>178</v>
      </c>
      <c r="BA206" s="78" t="str">
        <f t="shared" si="10"/>
        <v/>
      </c>
      <c r="BB206" s="78" t="str">
        <f t="shared" si="11"/>
        <v/>
      </c>
    </row>
    <row r="207" spans="47:54" ht="21" x14ac:dyDescent="0.25">
      <c r="AU207" s="61">
        <v>43</v>
      </c>
      <c r="AV207" s="61">
        <v>6</v>
      </c>
      <c r="AW207" s="61">
        <v>2</v>
      </c>
      <c r="AX207" s="119" t="s">
        <v>71</v>
      </c>
      <c r="AY207" s="76">
        <v>80</v>
      </c>
      <c r="AZ207" s="76">
        <f t="shared" si="9"/>
        <v>88</v>
      </c>
      <c r="BA207" s="78" t="str">
        <f t="shared" si="10"/>
        <v/>
      </c>
      <c r="BB207" s="78" t="str">
        <f t="shared" si="11"/>
        <v/>
      </c>
    </row>
    <row r="208" spans="47:54" ht="21" x14ac:dyDescent="0.25">
      <c r="AU208" s="61">
        <v>43</v>
      </c>
      <c r="AV208" s="61">
        <v>7</v>
      </c>
      <c r="AW208" s="61">
        <v>3</v>
      </c>
      <c r="AX208" s="119" t="s">
        <v>93</v>
      </c>
      <c r="AY208" s="76">
        <v>120</v>
      </c>
      <c r="AZ208" s="76">
        <f t="shared" si="9"/>
        <v>130</v>
      </c>
      <c r="BA208" s="78">
        <f t="shared" si="10"/>
        <v>130</v>
      </c>
      <c r="BB208" s="78" t="str">
        <f t="shared" si="11"/>
        <v/>
      </c>
    </row>
    <row r="209" spans="47:54" ht="21" x14ac:dyDescent="0.25">
      <c r="AU209" s="61">
        <v>43</v>
      </c>
      <c r="AV209" s="61">
        <v>8</v>
      </c>
      <c r="AW209" s="61">
        <v>4</v>
      </c>
      <c r="AX209" s="119" t="s">
        <v>86</v>
      </c>
      <c r="AY209" s="76">
        <v>160</v>
      </c>
      <c r="AZ209" s="76">
        <f t="shared" si="9"/>
        <v>172</v>
      </c>
      <c r="BA209" s="78" t="str">
        <f t="shared" si="10"/>
        <v/>
      </c>
      <c r="BB209" s="78" t="str">
        <f t="shared" si="11"/>
        <v/>
      </c>
    </row>
    <row r="210" spans="47:54" ht="21" x14ac:dyDescent="0.25">
      <c r="AU210" s="61">
        <v>43</v>
      </c>
      <c r="AV210" s="61">
        <v>9</v>
      </c>
      <c r="AW210" s="61">
        <v>4</v>
      </c>
      <c r="AX210" s="119" t="s">
        <v>86</v>
      </c>
      <c r="AY210" s="76">
        <v>160</v>
      </c>
      <c r="AZ210" s="76">
        <f t="shared" si="9"/>
        <v>173</v>
      </c>
      <c r="BA210" s="78" t="str">
        <f t="shared" si="10"/>
        <v/>
      </c>
      <c r="BB210" s="78" t="str">
        <f t="shared" si="11"/>
        <v/>
      </c>
    </row>
    <row r="211" spans="47:54" ht="21" x14ac:dyDescent="0.25">
      <c r="AU211" s="61">
        <v>43</v>
      </c>
      <c r="AV211" s="61">
        <v>10</v>
      </c>
      <c r="AW211" s="61">
        <v>4</v>
      </c>
      <c r="AX211" s="119" t="s">
        <v>86</v>
      </c>
      <c r="AY211" s="76">
        <v>160</v>
      </c>
      <c r="AZ211" s="76">
        <f t="shared" si="9"/>
        <v>174</v>
      </c>
      <c r="BA211" s="78" t="str">
        <f t="shared" si="10"/>
        <v/>
      </c>
      <c r="BB211" s="78" t="str">
        <f t="shared" si="11"/>
        <v/>
      </c>
    </row>
    <row r="212" spans="47:54" ht="21" x14ac:dyDescent="0.25">
      <c r="AU212" s="61">
        <v>43</v>
      </c>
      <c r="AV212" s="61">
        <v>11</v>
      </c>
      <c r="AW212" s="61">
        <v>4</v>
      </c>
      <c r="AX212" s="119" t="s">
        <v>86</v>
      </c>
      <c r="AY212" s="76">
        <v>160</v>
      </c>
      <c r="AZ212" s="76">
        <f t="shared" si="9"/>
        <v>175</v>
      </c>
      <c r="BA212" s="78" t="str">
        <f t="shared" si="10"/>
        <v/>
      </c>
      <c r="BB212" s="78" t="str">
        <f t="shared" si="11"/>
        <v/>
      </c>
    </row>
    <row r="213" spans="47:54" ht="21" x14ac:dyDescent="0.25">
      <c r="AU213" s="61">
        <v>43</v>
      </c>
      <c r="AV213" s="61">
        <v>12</v>
      </c>
      <c r="AW213" s="61">
        <v>4</v>
      </c>
      <c r="AX213" s="119" t="s">
        <v>86</v>
      </c>
      <c r="AY213" s="76">
        <v>160</v>
      </c>
      <c r="AZ213" s="76">
        <f t="shared" si="9"/>
        <v>176</v>
      </c>
      <c r="BA213" s="78" t="str">
        <f t="shared" si="10"/>
        <v/>
      </c>
      <c r="BB213" s="78" t="str">
        <f t="shared" si="11"/>
        <v/>
      </c>
    </row>
    <row r="214" spans="47:54" ht="21" x14ac:dyDescent="0.25">
      <c r="AU214" s="61">
        <v>43</v>
      </c>
      <c r="AV214" s="61">
        <v>13</v>
      </c>
      <c r="AW214" s="61">
        <v>7</v>
      </c>
      <c r="AX214" s="119" t="s">
        <v>103</v>
      </c>
      <c r="AY214" s="76">
        <v>248</v>
      </c>
      <c r="AZ214" s="76">
        <f t="shared" si="9"/>
        <v>268</v>
      </c>
      <c r="BA214" s="78" t="str">
        <f t="shared" si="10"/>
        <v/>
      </c>
      <c r="BB214" s="78" t="str">
        <f t="shared" si="11"/>
        <v/>
      </c>
    </row>
    <row r="215" spans="47:54" ht="21" x14ac:dyDescent="0.25">
      <c r="AU215" s="61">
        <v>43</v>
      </c>
      <c r="AV215" s="61">
        <v>14</v>
      </c>
      <c r="AW215" s="61">
        <v>1</v>
      </c>
      <c r="AX215" s="119" t="s">
        <v>41</v>
      </c>
      <c r="AY215" s="76">
        <v>40</v>
      </c>
      <c r="AZ215" s="76">
        <f t="shared" si="9"/>
        <v>55</v>
      </c>
      <c r="BA215" s="78">
        <f t="shared" si="10"/>
        <v>55</v>
      </c>
      <c r="BB215" s="78" t="str">
        <f t="shared" si="11"/>
        <v/>
      </c>
    </row>
    <row r="216" spans="47:54" ht="21" x14ac:dyDescent="0.25">
      <c r="AU216" s="61">
        <v>43</v>
      </c>
      <c r="AV216" s="61">
        <v>15</v>
      </c>
      <c r="AW216" s="61">
        <v>2</v>
      </c>
      <c r="AX216" s="119" t="s">
        <v>71</v>
      </c>
      <c r="AY216" s="76">
        <v>80</v>
      </c>
      <c r="AZ216" s="76">
        <f t="shared" si="9"/>
        <v>97</v>
      </c>
      <c r="BA216" s="78" t="str">
        <f t="shared" si="10"/>
        <v/>
      </c>
      <c r="BB216" s="78" t="str">
        <f t="shared" si="11"/>
        <v/>
      </c>
    </row>
    <row r="217" spans="47:54" ht="21" x14ac:dyDescent="0.25">
      <c r="AU217" s="61">
        <v>43</v>
      </c>
      <c r="AV217" s="61">
        <v>16</v>
      </c>
      <c r="AW217" s="61">
        <v>4</v>
      </c>
      <c r="AX217" s="119" t="s">
        <v>86</v>
      </c>
      <c r="AY217" s="76">
        <v>160</v>
      </c>
      <c r="AZ217" s="76">
        <f t="shared" si="9"/>
        <v>180</v>
      </c>
      <c r="BA217" s="78" t="str">
        <f t="shared" si="10"/>
        <v/>
      </c>
      <c r="BB217" s="78" t="str">
        <f t="shared" si="11"/>
        <v/>
      </c>
    </row>
    <row r="218" spans="47:54" ht="21" x14ac:dyDescent="0.25">
      <c r="AU218" s="61">
        <v>43</v>
      </c>
      <c r="AV218" s="61">
        <v>17</v>
      </c>
      <c r="AW218" s="61">
        <v>8</v>
      </c>
      <c r="AX218" s="119" t="s">
        <v>184</v>
      </c>
      <c r="AY218" s="76">
        <v>256</v>
      </c>
      <c r="AZ218" s="76">
        <f t="shared" si="9"/>
        <v>281</v>
      </c>
      <c r="BA218" s="78" t="str">
        <f t="shared" si="10"/>
        <v/>
      </c>
      <c r="BB218" s="78" t="str">
        <f t="shared" si="11"/>
        <v/>
      </c>
    </row>
    <row r="219" spans="47:54" ht="21" x14ac:dyDescent="0.25">
      <c r="AU219" s="61">
        <v>43</v>
      </c>
      <c r="AV219" s="61">
        <v>18</v>
      </c>
      <c r="AW219" s="61">
        <v>4</v>
      </c>
      <c r="AX219" s="119" t="s">
        <v>100</v>
      </c>
      <c r="AY219" s="76">
        <v>128</v>
      </c>
      <c r="AZ219" s="76">
        <f t="shared" si="9"/>
        <v>150</v>
      </c>
      <c r="BA219" s="78" t="str">
        <f t="shared" si="10"/>
        <v/>
      </c>
      <c r="BB219" s="78" t="str">
        <f t="shared" si="11"/>
        <v/>
      </c>
    </row>
    <row r="220" spans="47:54" ht="21" x14ac:dyDescent="0.25">
      <c r="AU220" s="61">
        <v>43</v>
      </c>
      <c r="AV220" s="61">
        <v>19</v>
      </c>
      <c r="AW220" s="61">
        <v>6</v>
      </c>
      <c r="AX220" s="119" t="s">
        <v>115</v>
      </c>
      <c r="AY220" s="76">
        <v>208</v>
      </c>
      <c r="AZ220" s="76">
        <f t="shared" si="9"/>
        <v>233</v>
      </c>
      <c r="BA220" s="78" t="str">
        <f t="shared" si="10"/>
        <v/>
      </c>
      <c r="BB220" s="78">
        <f t="shared" si="11"/>
        <v>233</v>
      </c>
    </row>
    <row r="221" spans="47:54" ht="21" x14ac:dyDescent="0.25">
      <c r="AU221" s="61">
        <v>43</v>
      </c>
      <c r="AV221" s="61">
        <v>20</v>
      </c>
      <c r="AW221" s="61">
        <v>9</v>
      </c>
      <c r="AX221" s="119" t="s">
        <v>120</v>
      </c>
      <c r="AY221" s="76">
        <v>328</v>
      </c>
      <c r="AZ221" s="76">
        <f t="shared" si="9"/>
        <v>357</v>
      </c>
      <c r="BA221" s="78" t="str">
        <f t="shared" si="10"/>
        <v/>
      </c>
      <c r="BB221" s="78" t="str">
        <f t="shared" si="11"/>
        <v/>
      </c>
    </row>
    <row r="222" spans="47:54" ht="21" x14ac:dyDescent="0.25">
      <c r="AU222" s="61">
        <v>43</v>
      </c>
      <c r="AV222" s="61">
        <v>21</v>
      </c>
      <c r="AW222" s="61">
        <v>6</v>
      </c>
      <c r="AX222" s="119" t="s">
        <v>77</v>
      </c>
      <c r="AY222" s="76">
        <v>240</v>
      </c>
      <c r="AZ222" s="76">
        <f t="shared" si="9"/>
        <v>267</v>
      </c>
      <c r="BA222" s="78">
        <f t="shared" si="10"/>
        <v>267</v>
      </c>
      <c r="BB222" s="78" t="str">
        <f t="shared" si="11"/>
        <v/>
      </c>
    </row>
    <row r="223" spans="47:54" ht="21" x14ac:dyDescent="0.25">
      <c r="AU223" s="61">
        <v>43</v>
      </c>
      <c r="AV223" s="61">
        <v>22</v>
      </c>
      <c r="AW223" s="61">
        <v>3</v>
      </c>
      <c r="AX223" s="119" t="s">
        <v>93</v>
      </c>
      <c r="AY223" s="76">
        <v>120</v>
      </c>
      <c r="AZ223" s="76">
        <f t="shared" si="9"/>
        <v>145</v>
      </c>
      <c r="BA223" s="78" t="str">
        <f t="shared" si="10"/>
        <v/>
      </c>
      <c r="BB223" s="78" t="str">
        <f t="shared" si="11"/>
        <v/>
      </c>
    </row>
    <row r="224" spans="47:54" ht="21" x14ac:dyDescent="0.25">
      <c r="AU224" s="61">
        <v>43</v>
      </c>
      <c r="AV224" s="61">
        <v>23</v>
      </c>
      <c r="AW224" s="61">
        <v>7</v>
      </c>
      <c r="AX224" s="119" t="s">
        <v>130</v>
      </c>
      <c r="AY224" s="76">
        <v>280</v>
      </c>
      <c r="AZ224" s="76">
        <f t="shared" si="9"/>
        <v>310</v>
      </c>
      <c r="BA224" s="78" t="str">
        <f t="shared" si="10"/>
        <v/>
      </c>
      <c r="BB224" s="78" t="str">
        <f t="shared" si="11"/>
        <v/>
      </c>
    </row>
    <row r="225" spans="47:54" ht="21" x14ac:dyDescent="0.25">
      <c r="AU225" s="61">
        <v>43</v>
      </c>
      <c r="AV225" s="61">
        <v>24</v>
      </c>
      <c r="AW225" s="61">
        <v>7</v>
      </c>
      <c r="AX225" s="119" t="s">
        <v>130</v>
      </c>
      <c r="AY225" s="76">
        <v>280</v>
      </c>
      <c r="AZ225" s="76">
        <f t="shared" si="9"/>
        <v>311</v>
      </c>
      <c r="BA225" s="78" t="str">
        <f t="shared" si="10"/>
        <v/>
      </c>
      <c r="BB225" s="78" t="str">
        <f t="shared" si="11"/>
        <v/>
      </c>
    </row>
    <row r="226" spans="47:54" ht="21" x14ac:dyDescent="0.25">
      <c r="AU226" s="61">
        <v>43</v>
      </c>
      <c r="AV226" s="61">
        <v>25</v>
      </c>
      <c r="AW226" s="61">
        <v>4</v>
      </c>
      <c r="AX226" s="119" t="s">
        <v>86</v>
      </c>
      <c r="AY226" s="76">
        <v>160</v>
      </c>
      <c r="AZ226" s="76">
        <f t="shared" si="9"/>
        <v>189</v>
      </c>
      <c r="BA226" s="78" t="str">
        <f t="shared" si="10"/>
        <v/>
      </c>
      <c r="BB226" s="78" t="str">
        <f t="shared" si="11"/>
        <v/>
      </c>
    </row>
    <row r="227" spans="47:54" ht="21" x14ac:dyDescent="0.25">
      <c r="AU227" s="61">
        <v>43</v>
      </c>
      <c r="AV227" s="61">
        <v>26</v>
      </c>
      <c r="AW227" s="61">
        <v>4</v>
      </c>
      <c r="AX227" s="119" t="s">
        <v>86</v>
      </c>
      <c r="AY227" s="76">
        <v>160</v>
      </c>
      <c r="AZ227" s="76">
        <f t="shared" si="9"/>
        <v>190</v>
      </c>
      <c r="BA227" s="78" t="str">
        <f t="shared" si="10"/>
        <v/>
      </c>
      <c r="BB227" s="78" t="str">
        <f t="shared" si="11"/>
        <v/>
      </c>
    </row>
    <row r="228" spans="47:54" ht="21" x14ac:dyDescent="0.25">
      <c r="AU228" s="61">
        <v>43</v>
      </c>
      <c r="AV228" s="61">
        <v>27</v>
      </c>
      <c r="AW228" s="61">
        <v>0</v>
      </c>
      <c r="AX228" s="119"/>
      <c r="AY228" s="76">
        <v>0</v>
      </c>
      <c r="AZ228" s="76">
        <f t="shared" si="9"/>
        <v>27</v>
      </c>
      <c r="BA228" s="78" t="str">
        <f t="shared" si="10"/>
        <v/>
      </c>
      <c r="BB228" s="78" t="str">
        <f t="shared" si="11"/>
        <v/>
      </c>
    </row>
    <row r="229" spans="47:54" ht="21" x14ac:dyDescent="0.25">
      <c r="AU229" s="61">
        <v>43</v>
      </c>
      <c r="AV229" s="61">
        <v>28</v>
      </c>
      <c r="AW229" s="61">
        <v>2</v>
      </c>
      <c r="AX229" s="119" t="s">
        <v>71</v>
      </c>
      <c r="AY229" s="76">
        <v>80</v>
      </c>
      <c r="AZ229" s="76">
        <f t="shared" si="9"/>
        <v>110</v>
      </c>
      <c r="BA229" s="78">
        <f t="shared" si="10"/>
        <v>110</v>
      </c>
      <c r="BB229" s="78" t="str">
        <f t="shared" si="11"/>
        <v/>
      </c>
    </row>
    <row r="230" spans="47:54" ht="21" x14ac:dyDescent="0.25">
      <c r="AU230" s="61">
        <v>43</v>
      </c>
      <c r="AV230" s="61">
        <v>29</v>
      </c>
      <c r="AW230" s="61">
        <v>6</v>
      </c>
      <c r="AX230" s="119" t="s">
        <v>110</v>
      </c>
      <c r="AY230" s="76">
        <v>176</v>
      </c>
      <c r="AZ230" s="76">
        <f t="shared" si="9"/>
        <v>211</v>
      </c>
      <c r="BA230" s="78" t="str">
        <f t="shared" si="10"/>
        <v/>
      </c>
      <c r="BB230" s="78" t="str">
        <f t="shared" si="11"/>
        <v/>
      </c>
    </row>
    <row r="231" spans="47:54" ht="21" x14ac:dyDescent="0.25">
      <c r="AU231" s="61">
        <v>43</v>
      </c>
      <c r="AV231" s="61">
        <v>30</v>
      </c>
      <c r="AW231" s="61">
        <v>4</v>
      </c>
      <c r="AX231" s="119" t="s">
        <v>185</v>
      </c>
      <c r="AY231" s="76">
        <v>96</v>
      </c>
      <c r="AZ231" s="76">
        <f t="shared" si="9"/>
        <v>130</v>
      </c>
      <c r="BA231" s="78" t="str">
        <f t="shared" si="10"/>
        <v/>
      </c>
      <c r="BB231" s="78" t="str">
        <f t="shared" si="11"/>
        <v/>
      </c>
    </row>
    <row r="232" spans="47:54" ht="21" x14ac:dyDescent="0.25">
      <c r="AU232" s="61">
        <v>43</v>
      </c>
      <c r="AV232" s="61">
        <v>31</v>
      </c>
      <c r="AW232" s="61">
        <v>2</v>
      </c>
      <c r="AX232" s="119" t="s">
        <v>71</v>
      </c>
      <c r="AY232" s="76">
        <v>80</v>
      </c>
      <c r="AZ232" s="76">
        <f t="shared" si="9"/>
        <v>113</v>
      </c>
      <c r="BA232" s="78" t="str">
        <f t="shared" si="10"/>
        <v/>
      </c>
      <c r="BB232" s="78" t="str">
        <f t="shared" si="11"/>
        <v/>
      </c>
    </row>
    <row r="233" spans="47:54" ht="21" x14ac:dyDescent="0.25">
      <c r="AU233" s="61">
        <v>43</v>
      </c>
      <c r="AV233" s="61">
        <v>32</v>
      </c>
      <c r="AW233" s="61">
        <v>17</v>
      </c>
      <c r="AX233" s="119" t="s">
        <v>186</v>
      </c>
      <c r="AY233" s="76">
        <v>552</v>
      </c>
      <c r="AZ233" s="76">
        <f t="shared" si="9"/>
        <v>601</v>
      </c>
      <c r="BA233" s="78" t="str">
        <f t="shared" si="10"/>
        <v/>
      </c>
      <c r="BB233" s="78" t="str">
        <f t="shared" si="11"/>
        <v/>
      </c>
    </row>
    <row r="234" spans="47:54" ht="21" x14ac:dyDescent="0.25">
      <c r="AU234" s="61">
        <v>43</v>
      </c>
      <c r="AV234" s="61">
        <v>33</v>
      </c>
      <c r="AW234" s="61">
        <v>8</v>
      </c>
      <c r="AX234" s="119" t="s">
        <v>187</v>
      </c>
      <c r="AY234" s="76">
        <v>256</v>
      </c>
      <c r="AZ234" s="76">
        <f t="shared" si="9"/>
        <v>297</v>
      </c>
      <c r="BA234" s="78" t="str">
        <f t="shared" si="10"/>
        <v/>
      </c>
      <c r="BB234" s="78" t="str">
        <f t="shared" si="11"/>
        <v/>
      </c>
    </row>
    <row r="235" spans="47:54" ht="21" x14ac:dyDescent="0.25">
      <c r="AU235" s="61">
        <v>43</v>
      </c>
      <c r="AV235" s="61">
        <v>34</v>
      </c>
      <c r="AW235" s="61">
        <v>1</v>
      </c>
      <c r="AX235" s="119" t="s">
        <v>41</v>
      </c>
      <c r="AY235" s="76">
        <v>40</v>
      </c>
      <c r="AZ235" s="76">
        <f t="shared" si="9"/>
        <v>75</v>
      </c>
      <c r="BA235" s="78" t="str">
        <f t="shared" si="10"/>
        <v/>
      </c>
      <c r="BB235" s="78" t="str">
        <f t="shared" si="11"/>
        <v/>
      </c>
    </row>
    <row r="236" spans="47:54" ht="21" x14ac:dyDescent="0.25">
      <c r="AU236" s="61">
        <v>43</v>
      </c>
      <c r="AV236" s="61">
        <v>35</v>
      </c>
      <c r="AW236" s="61">
        <v>4</v>
      </c>
      <c r="AX236" s="119" t="s">
        <v>96</v>
      </c>
      <c r="AY236" s="76">
        <v>128</v>
      </c>
      <c r="AZ236" s="76">
        <f t="shared" si="9"/>
        <v>167</v>
      </c>
      <c r="BA236" s="78">
        <f t="shared" si="10"/>
        <v>167</v>
      </c>
      <c r="BB236" s="78" t="str">
        <f t="shared" si="11"/>
        <v/>
      </c>
    </row>
    <row r="237" spans="47:54" ht="21" x14ac:dyDescent="0.25">
      <c r="AU237" s="61">
        <v>43</v>
      </c>
      <c r="AV237" s="61">
        <v>36</v>
      </c>
      <c r="AW237" s="61">
        <v>3</v>
      </c>
      <c r="AX237" s="119" t="s">
        <v>78</v>
      </c>
      <c r="AY237" s="76">
        <v>88</v>
      </c>
      <c r="AZ237" s="76">
        <f t="shared" si="9"/>
        <v>127</v>
      </c>
      <c r="BA237" s="78" t="str">
        <f t="shared" si="10"/>
        <v/>
      </c>
      <c r="BB237" s="78" t="str">
        <f t="shared" si="11"/>
        <v/>
      </c>
    </row>
    <row r="238" spans="47:54" ht="21" x14ac:dyDescent="0.25">
      <c r="AU238" s="61">
        <v>43</v>
      </c>
      <c r="AV238" s="61">
        <v>37</v>
      </c>
      <c r="AW238" s="61">
        <v>5</v>
      </c>
      <c r="AX238" s="119" t="s">
        <v>113</v>
      </c>
      <c r="AY238" s="76">
        <v>168</v>
      </c>
      <c r="AZ238" s="76">
        <f t="shared" si="9"/>
        <v>210</v>
      </c>
      <c r="BA238" s="78" t="str">
        <f t="shared" si="10"/>
        <v/>
      </c>
      <c r="BB238" s="78" t="str">
        <f t="shared" si="11"/>
        <v/>
      </c>
    </row>
    <row r="239" spans="47:54" ht="21" x14ac:dyDescent="0.25">
      <c r="AU239" s="61">
        <v>43</v>
      </c>
      <c r="AV239" s="61">
        <v>38</v>
      </c>
      <c r="AW239" s="61">
        <v>2</v>
      </c>
      <c r="AX239" s="119" t="s">
        <v>70</v>
      </c>
      <c r="AY239" s="76">
        <v>48</v>
      </c>
      <c r="AZ239" s="76">
        <f t="shared" si="9"/>
        <v>88</v>
      </c>
      <c r="BA239" s="78" t="str">
        <f t="shared" si="10"/>
        <v/>
      </c>
      <c r="BB239" s="78">
        <f t="shared" si="11"/>
        <v>88</v>
      </c>
    </row>
    <row r="240" spans="47:54" ht="21" x14ac:dyDescent="0.25">
      <c r="AU240" s="61">
        <v>43</v>
      </c>
      <c r="AV240" s="61">
        <v>39</v>
      </c>
      <c r="AW240" s="61">
        <v>6</v>
      </c>
      <c r="AX240" s="119" t="s">
        <v>77</v>
      </c>
      <c r="AY240" s="76">
        <v>240</v>
      </c>
      <c r="AZ240" s="76">
        <f t="shared" si="9"/>
        <v>285</v>
      </c>
      <c r="BA240" s="78" t="str">
        <f t="shared" si="10"/>
        <v/>
      </c>
      <c r="BB240" s="78" t="str">
        <f t="shared" si="11"/>
        <v/>
      </c>
    </row>
    <row r="241" spans="47:54" ht="21" x14ac:dyDescent="0.25">
      <c r="AU241" s="61">
        <v>43</v>
      </c>
      <c r="AV241" s="61">
        <v>40</v>
      </c>
      <c r="AW241" s="61">
        <v>5</v>
      </c>
      <c r="AX241" s="119" t="s">
        <v>102</v>
      </c>
      <c r="AY241" s="76">
        <v>200</v>
      </c>
      <c r="AZ241" s="76">
        <f t="shared" si="9"/>
        <v>245</v>
      </c>
      <c r="BA241" s="78" t="str">
        <f t="shared" si="10"/>
        <v/>
      </c>
      <c r="BB241" s="78" t="str">
        <f t="shared" si="11"/>
        <v/>
      </c>
    </row>
    <row r="242" spans="47:54" ht="21" x14ac:dyDescent="0.25">
      <c r="AU242" s="61">
        <v>43</v>
      </c>
      <c r="AV242" s="61">
        <v>41</v>
      </c>
      <c r="AW242" s="61">
        <v>5</v>
      </c>
      <c r="AX242" s="119" t="s">
        <v>102</v>
      </c>
      <c r="AY242" s="76">
        <v>200</v>
      </c>
      <c r="AZ242" s="76">
        <f t="shared" si="9"/>
        <v>246</v>
      </c>
      <c r="BA242" s="78" t="str">
        <f t="shared" si="10"/>
        <v/>
      </c>
      <c r="BB242" s="78" t="str">
        <f t="shared" si="11"/>
        <v/>
      </c>
    </row>
    <row r="243" spans="47:54" ht="21" x14ac:dyDescent="0.25">
      <c r="AU243" s="61">
        <v>43</v>
      </c>
      <c r="AV243" s="61">
        <v>42</v>
      </c>
      <c r="AW243" s="61">
        <v>3</v>
      </c>
      <c r="AX243" s="119" t="s">
        <v>93</v>
      </c>
      <c r="AY243" s="76">
        <v>120</v>
      </c>
      <c r="AZ243" s="76">
        <f t="shared" si="9"/>
        <v>165</v>
      </c>
      <c r="BA243" s="78">
        <f t="shared" si="10"/>
        <v>165</v>
      </c>
      <c r="BB243" s="78" t="str">
        <f t="shared" si="11"/>
        <v/>
      </c>
    </row>
    <row r="244" spans="47:54" ht="21" x14ac:dyDescent="0.25">
      <c r="AU244" s="61">
        <v>43</v>
      </c>
      <c r="AV244" s="61">
        <v>43</v>
      </c>
      <c r="AW244" s="61">
        <v>4</v>
      </c>
      <c r="AX244" s="119" t="s">
        <v>100</v>
      </c>
      <c r="AY244" s="76">
        <v>128</v>
      </c>
      <c r="AZ244" s="76">
        <f t="shared" si="9"/>
        <v>175</v>
      </c>
      <c r="BA244" s="78" t="str">
        <f t="shared" si="10"/>
        <v/>
      </c>
      <c r="BB244" s="78" t="str">
        <f t="shared" si="11"/>
        <v/>
      </c>
    </row>
    <row r="245" spans="47:54" ht="21" x14ac:dyDescent="0.25">
      <c r="AU245" s="61">
        <v>43</v>
      </c>
      <c r="AV245" s="61">
        <v>44</v>
      </c>
      <c r="AW245" s="61">
        <v>1</v>
      </c>
      <c r="AX245" s="119" t="s">
        <v>41</v>
      </c>
      <c r="AY245" s="76">
        <v>40</v>
      </c>
      <c r="AZ245" s="76">
        <f t="shared" si="9"/>
        <v>85</v>
      </c>
      <c r="BA245" s="78" t="str">
        <f t="shared" si="10"/>
        <v/>
      </c>
      <c r="BB245" s="78" t="str">
        <f t="shared" si="11"/>
        <v/>
      </c>
    </row>
    <row r="246" spans="47:54" ht="21" x14ac:dyDescent="0.25">
      <c r="AU246" s="61">
        <v>43</v>
      </c>
      <c r="AV246" s="61">
        <v>45</v>
      </c>
      <c r="AW246" s="61">
        <v>6</v>
      </c>
      <c r="AX246" s="119" t="s">
        <v>123</v>
      </c>
      <c r="AY246" s="76">
        <v>208</v>
      </c>
      <c r="AZ246" s="76">
        <f t="shared" si="9"/>
        <v>259</v>
      </c>
      <c r="BA246" s="78" t="str">
        <f t="shared" si="10"/>
        <v/>
      </c>
      <c r="BB246" s="78" t="str">
        <f t="shared" si="11"/>
        <v/>
      </c>
    </row>
    <row r="247" spans="47:54" ht="21" x14ac:dyDescent="0.25">
      <c r="AU247" s="61">
        <v>43</v>
      </c>
      <c r="AV247" s="61">
        <v>46</v>
      </c>
      <c r="AW247" s="61">
        <v>3</v>
      </c>
      <c r="AX247" s="119" t="s">
        <v>93</v>
      </c>
      <c r="AY247" s="76">
        <v>120</v>
      </c>
      <c r="AZ247" s="76">
        <f t="shared" si="9"/>
        <v>169</v>
      </c>
      <c r="BA247" s="78" t="str">
        <f t="shared" si="10"/>
        <v/>
      </c>
      <c r="BB247" s="78" t="str">
        <f t="shared" si="11"/>
        <v/>
      </c>
    </row>
    <row r="248" spans="47:54" ht="21" x14ac:dyDescent="0.25">
      <c r="AU248" s="61">
        <v>43</v>
      </c>
      <c r="AV248" s="61">
        <v>47</v>
      </c>
      <c r="AW248" s="61">
        <v>5</v>
      </c>
      <c r="AX248" s="119" t="s">
        <v>82</v>
      </c>
      <c r="AY248" s="76">
        <v>168</v>
      </c>
      <c r="AZ248" s="76">
        <f t="shared" si="9"/>
        <v>220</v>
      </c>
      <c r="BA248" s="78" t="str">
        <f t="shared" si="10"/>
        <v/>
      </c>
      <c r="BB248" s="78" t="str">
        <f t="shared" si="11"/>
        <v/>
      </c>
    </row>
    <row r="249" spans="47:54" ht="21" x14ac:dyDescent="0.25">
      <c r="AU249" s="61">
        <v>43</v>
      </c>
      <c r="AV249" s="61">
        <v>48</v>
      </c>
      <c r="AW249" s="61">
        <v>6</v>
      </c>
      <c r="AX249" s="119" t="s">
        <v>77</v>
      </c>
      <c r="AY249" s="76">
        <v>240</v>
      </c>
      <c r="AZ249" s="76">
        <f t="shared" si="9"/>
        <v>294</v>
      </c>
      <c r="BA249" s="78" t="str">
        <f t="shared" si="10"/>
        <v/>
      </c>
      <c r="BB249" s="78" t="str">
        <f t="shared" si="11"/>
        <v/>
      </c>
    </row>
    <row r="250" spans="47:54" ht="21" x14ac:dyDescent="0.25">
      <c r="AU250" s="61">
        <v>43</v>
      </c>
      <c r="AV250" s="61">
        <v>49</v>
      </c>
      <c r="AW250" s="61">
        <v>3</v>
      </c>
      <c r="AX250" s="119" t="s">
        <v>84</v>
      </c>
      <c r="AY250" s="76">
        <v>88</v>
      </c>
      <c r="AZ250" s="76">
        <f t="shared" si="9"/>
        <v>140</v>
      </c>
      <c r="BA250" s="78">
        <f t="shared" si="10"/>
        <v>140</v>
      </c>
      <c r="BB250" s="78" t="str">
        <f t="shared" si="11"/>
        <v/>
      </c>
    </row>
    <row r="251" spans="47:54" ht="21" x14ac:dyDescent="0.25">
      <c r="AU251" s="61">
        <v>43</v>
      </c>
      <c r="AV251" s="61">
        <v>50</v>
      </c>
      <c r="AW251" s="61">
        <v>3</v>
      </c>
      <c r="AX251" s="119" t="s">
        <v>93</v>
      </c>
      <c r="AY251" s="76">
        <v>120</v>
      </c>
      <c r="AZ251" s="76">
        <f t="shared" si="9"/>
        <v>173</v>
      </c>
      <c r="BA251" s="78" t="str">
        <f t="shared" si="10"/>
        <v/>
      </c>
      <c r="BB251" s="78" t="str">
        <f t="shared" si="11"/>
        <v/>
      </c>
    </row>
    <row r="252" spans="47:54" ht="21" x14ac:dyDescent="0.25">
      <c r="AU252" s="61">
        <v>43</v>
      </c>
      <c r="AV252" s="61">
        <v>51</v>
      </c>
      <c r="AW252" s="61">
        <v>6</v>
      </c>
      <c r="AX252" s="119" t="s">
        <v>91</v>
      </c>
      <c r="AY252" s="76">
        <v>208</v>
      </c>
      <c r="AZ252" s="76">
        <f t="shared" si="9"/>
        <v>265</v>
      </c>
      <c r="BA252" s="78" t="str">
        <f t="shared" si="10"/>
        <v/>
      </c>
      <c r="BB252" s="78" t="str">
        <f t="shared" si="11"/>
        <v/>
      </c>
    </row>
    <row r="253" spans="47:54" ht="21" x14ac:dyDescent="0.25">
      <c r="AU253" s="61">
        <v>43</v>
      </c>
      <c r="AV253" s="61">
        <v>52</v>
      </c>
      <c r="AW253" s="61">
        <v>3</v>
      </c>
      <c r="AX253" s="119" t="s">
        <v>93</v>
      </c>
      <c r="AY253" s="76">
        <v>120</v>
      </c>
      <c r="AZ253" s="76">
        <f t="shared" si="9"/>
        <v>175</v>
      </c>
      <c r="BA253" s="78" t="str">
        <f t="shared" si="10"/>
        <v/>
      </c>
      <c r="BB253" s="78" t="str">
        <f t="shared" si="11"/>
        <v/>
      </c>
    </row>
    <row r="254" spans="47:54" ht="21" x14ac:dyDescent="0.25">
      <c r="AU254" s="61">
        <v>43</v>
      </c>
      <c r="AV254" s="61">
        <v>53</v>
      </c>
      <c r="AW254" s="61">
        <v>4</v>
      </c>
      <c r="AX254" s="119" t="s">
        <v>86</v>
      </c>
      <c r="AY254" s="76">
        <v>160</v>
      </c>
      <c r="AZ254" s="76">
        <f t="shared" si="9"/>
        <v>217</v>
      </c>
      <c r="BA254" s="78" t="str">
        <f t="shared" si="10"/>
        <v/>
      </c>
      <c r="BB254" s="78" t="str">
        <f t="shared" si="11"/>
        <v/>
      </c>
    </row>
    <row r="255" spans="47:54" ht="21" x14ac:dyDescent="0.25">
      <c r="AU255" s="61">
        <v>43</v>
      </c>
      <c r="AV255" s="61">
        <v>54</v>
      </c>
      <c r="AW255" s="61">
        <v>3</v>
      </c>
      <c r="AX255" s="119" t="s">
        <v>93</v>
      </c>
      <c r="AY255" s="76">
        <v>120</v>
      </c>
      <c r="AZ255" s="76">
        <f t="shared" si="9"/>
        <v>177</v>
      </c>
      <c r="BA255" s="78" t="str">
        <f t="shared" si="10"/>
        <v/>
      </c>
      <c r="BB255" s="78" t="str">
        <f t="shared" si="11"/>
        <v/>
      </c>
    </row>
    <row r="256" spans="47:54" ht="21" x14ac:dyDescent="0.25">
      <c r="AU256" s="61">
        <v>43</v>
      </c>
      <c r="AV256" s="61">
        <v>55</v>
      </c>
      <c r="AW256" s="61">
        <v>6</v>
      </c>
      <c r="AX256" s="119" t="s">
        <v>77</v>
      </c>
      <c r="AY256" s="76">
        <v>240</v>
      </c>
      <c r="AZ256" s="76">
        <f t="shared" si="9"/>
        <v>301</v>
      </c>
      <c r="BA256" s="78" t="str">
        <f t="shared" si="10"/>
        <v/>
      </c>
      <c r="BB256" s="78" t="str">
        <f t="shared" si="11"/>
        <v/>
      </c>
    </row>
    <row r="257" spans="47:54" ht="21" x14ac:dyDescent="0.25">
      <c r="AU257" s="61">
        <v>43</v>
      </c>
      <c r="AV257" s="61">
        <v>56</v>
      </c>
      <c r="AW257" s="61">
        <v>2</v>
      </c>
      <c r="AX257" s="119" t="s">
        <v>71</v>
      </c>
      <c r="AY257" s="76">
        <v>80</v>
      </c>
      <c r="AZ257" s="76">
        <f t="shared" si="9"/>
        <v>138</v>
      </c>
      <c r="BA257" s="78">
        <f t="shared" si="10"/>
        <v>138</v>
      </c>
      <c r="BB257" s="78" t="str">
        <f t="shared" si="11"/>
        <v/>
      </c>
    </row>
    <row r="258" spans="47:54" ht="21" x14ac:dyDescent="0.25">
      <c r="AU258" s="61">
        <v>43</v>
      </c>
      <c r="AV258" s="61">
        <v>57</v>
      </c>
      <c r="AW258" s="61">
        <v>6</v>
      </c>
      <c r="AX258" s="119" t="s">
        <v>77</v>
      </c>
      <c r="AY258" s="76">
        <v>240</v>
      </c>
      <c r="AZ258" s="76">
        <f t="shared" si="9"/>
        <v>303</v>
      </c>
      <c r="BA258" s="78" t="str">
        <f t="shared" si="10"/>
        <v/>
      </c>
      <c r="BB258" s="78">
        <f t="shared" si="11"/>
        <v>303</v>
      </c>
    </row>
    <row r="259" spans="47:54" ht="21" x14ac:dyDescent="0.25">
      <c r="AU259" s="61">
        <v>43</v>
      </c>
      <c r="AV259" s="61">
        <v>58</v>
      </c>
      <c r="AW259" s="61">
        <v>5</v>
      </c>
      <c r="AX259" s="119" t="s">
        <v>102</v>
      </c>
      <c r="AY259" s="76">
        <v>200</v>
      </c>
      <c r="AZ259" s="76">
        <f t="shared" si="9"/>
        <v>263</v>
      </c>
      <c r="BA259" s="78" t="str">
        <f t="shared" si="10"/>
        <v/>
      </c>
      <c r="BB259" s="78" t="str">
        <f t="shared" si="11"/>
        <v/>
      </c>
    </row>
    <row r="260" spans="47:54" ht="21" x14ac:dyDescent="0.25">
      <c r="AU260" s="61">
        <v>43</v>
      </c>
      <c r="AV260" s="61">
        <v>59</v>
      </c>
      <c r="AW260" s="61">
        <v>2</v>
      </c>
      <c r="AX260" s="119" t="s">
        <v>71</v>
      </c>
      <c r="AY260" s="76">
        <v>80</v>
      </c>
      <c r="AZ260" s="76">
        <f t="shared" si="9"/>
        <v>141</v>
      </c>
      <c r="BA260" s="78" t="str">
        <f t="shared" si="10"/>
        <v/>
      </c>
      <c r="BB260" s="78" t="str">
        <f t="shared" si="11"/>
        <v/>
      </c>
    </row>
    <row r="261" spans="47:54" ht="21" x14ac:dyDescent="0.25">
      <c r="AU261" s="61">
        <v>43</v>
      </c>
      <c r="AV261" s="61">
        <v>60</v>
      </c>
      <c r="AW261" s="61">
        <v>3</v>
      </c>
      <c r="AX261" s="119" t="s">
        <v>93</v>
      </c>
      <c r="AY261" s="76">
        <v>120</v>
      </c>
      <c r="AZ261" s="76">
        <f t="shared" si="9"/>
        <v>183</v>
      </c>
      <c r="BA261" s="78" t="str">
        <f t="shared" si="10"/>
        <v/>
      </c>
      <c r="BB261" s="78" t="str">
        <f t="shared" si="11"/>
        <v/>
      </c>
    </row>
    <row r="262" spans="47:54" ht="21" x14ac:dyDescent="0.25">
      <c r="AU262" s="61">
        <v>43</v>
      </c>
      <c r="AV262" s="61">
        <v>61</v>
      </c>
      <c r="AW262" s="61">
        <v>4</v>
      </c>
      <c r="AX262" s="119" t="s">
        <v>86</v>
      </c>
      <c r="AY262" s="76">
        <v>160</v>
      </c>
      <c r="AZ262" s="76">
        <f t="shared" ref="AZ262:AZ325" si="12">AV262+AW262+AY262</f>
        <v>225</v>
      </c>
      <c r="BA262" s="78" t="str">
        <f t="shared" si="10"/>
        <v/>
      </c>
      <c r="BB262" s="78" t="str">
        <f t="shared" si="11"/>
        <v/>
      </c>
    </row>
    <row r="263" spans="47:54" ht="21" x14ac:dyDescent="0.25">
      <c r="AU263" s="61">
        <v>43</v>
      </c>
      <c r="AV263" s="61">
        <v>62</v>
      </c>
      <c r="AW263" s="61">
        <v>3</v>
      </c>
      <c r="AX263" s="119" t="s">
        <v>93</v>
      </c>
      <c r="AY263" s="76">
        <v>120</v>
      </c>
      <c r="AZ263" s="76">
        <f t="shared" si="12"/>
        <v>185</v>
      </c>
      <c r="BA263" s="78" t="str">
        <f t="shared" ref="BA263:BA326" si="13">IF(MOD(AV263,7)=0,AZ263,"")</f>
        <v/>
      </c>
      <c r="BB263" s="78" t="str">
        <f t="shared" ref="BB263:BB326" si="14">IF(MOD(AV263,19)=0,AZ263,"")</f>
        <v/>
      </c>
    </row>
    <row r="264" spans="47:54" ht="21" x14ac:dyDescent="0.25">
      <c r="AU264" s="61">
        <v>43</v>
      </c>
      <c r="AV264" s="61">
        <v>63</v>
      </c>
      <c r="AW264" s="61">
        <v>5</v>
      </c>
      <c r="AX264" s="119" t="s">
        <v>113</v>
      </c>
      <c r="AY264" s="76">
        <v>168</v>
      </c>
      <c r="AZ264" s="76">
        <f t="shared" si="12"/>
        <v>236</v>
      </c>
      <c r="BA264" s="78">
        <f t="shared" si="13"/>
        <v>236</v>
      </c>
      <c r="BB264" s="78" t="str">
        <f t="shared" si="14"/>
        <v/>
      </c>
    </row>
    <row r="265" spans="47:54" ht="21" x14ac:dyDescent="0.25">
      <c r="AU265" s="61">
        <v>43</v>
      </c>
      <c r="AV265" s="61">
        <v>64</v>
      </c>
      <c r="AW265" s="61">
        <v>3</v>
      </c>
      <c r="AX265" s="119" t="s">
        <v>93</v>
      </c>
      <c r="AY265" s="76">
        <v>120</v>
      </c>
      <c r="AZ265" s="76">
        <f t="shared" si="12"/>
        <v>187</v>
      </c>
      <c r="BA265" s="78" t="str">
        <f t="shared" si="13"/>
        <v/>
      </c>
      <c r="BB265" s="78" t="str">
        <f t="shared" si="14"/>
        <v/>
      </c>
    </row>
    <row r="266" spans="47:54" ht="21" x14ac:dyDescent="0.25">
      <c r="AU266" s="61">
        <v>43</v>
      </c>
      <c r="AV266" s="61">
        <v>65</v>
      </c>
      <c r="AW266" s="61">
        <v>7</v>
      </c>
      <c r="AX266" s="119" t="s">
        <v>188</v>
      </c>
      <c r="AY266" s="76">
        <v>248</v>
      </c>
      <c r="AZ266" s="76">
        <f t="shared" si="12"/>
        <v>320</v>
      </c>
      <c r="BA266" s="78" t="str">
        <f t="shared" si="13"/>
        <v/>
      </c>
      <c r="BB266" s="78" t="str">
        <f t="shared" si="14"/>
        <v/>
      </c>
    </row>
    <row r="267" spans="47:54" ht="21" x14ac:dyDescent="0.25">
      <c r="AU267" s="61">
        <v>43</v>
      </c>
      <c r="AV267" s="61">
        <v>66</v>
      </c>
      <c r="AW267" s="61">
        <v>2</v>
      </c>
      <c r="AX267" s="119" t="s">
        <v>71</v>
      </c>
      <c r="AY267" s="76">
        <v>80</v>
      </c>
      <c r="AZ267" s="76">
        <f t="shared" si="12"/>
        <v>148</v>
      </c>
      <c r="BA267" s="78" t="str">
        <f t="shared" si="13"/>
        <v/>
      </c>
      <c r="BB267" s="78" t="str">
        <f t="shared" si="14"/>
        <v/>
      </c>
    </row>
    <row r="268" spans="47:54" ht="21" x14ac:dyDescent="0.25">
      <c r="AU268" s="61">
        <v>43</v>
      </c>
      <c r="AV268" s="61">
        <v>67</v>
      </c>
      <c r="AW268" s="61">
        <v>3</v>
      </c>
      <c r="AX268" s="119" t="s">
        <v>93</v>
      </c>
      <c r="AY268" s="76">
        <v>120</v>
      </c>
      <c r="AZ268" s="76">
        <f t="shared" si="12"/>
        <v>190</v>
      </c>
      <c r="BA268" s="78" t="str">
        <f t="shared" si="13"/>
        <v/>
      </c>
      <c r="BB268" s="78" t="str">
        <f t="shared" si="14"/>
        <v/>
      </c>
    </row>
    <row r="269" spans="47:54" ht="21" x14ac:dyDescent="0.25">
      <c r="AU269" s="61">
        <v>43</v>
      </c>
      <c r="AV269" s="61">
        <v>68</v>
      </c>
      <c r="AW269" s="61">
        <v>4</v>
      </c>
      <c r="AX269" s="119" t="s">
        <v>189</v>
      </c>
      <c r="AY269" s="76">
        <v>128</v>
      </c>
      <c r="AZ269" s="76">
        <f t="shared" si="12"/>
        <v>200</v>
      </c>
      <c r="BA269" s="78" t="str">
        <f t="shared" si="13"/>
        <v/>
      </c>
      <c r="BB269" s="78" t="str">
        <f t="shared" si="14"/>
        <v/>
      </c>
    </row>
    <row r="270" spans="47:54" ht="21" x14ac:dyDescent="0.25">
      <c r="AU270" s="61">
        <v>43</v>
      </c>
      <c r="AV270" s="61">
        <v>69</v>
      </c>
      <c r="AW270" s="61">
        <v>3</v>
      </c>
      <c r="AX270" s="119" t="s">
        <v>93</v>
      </c>
      <c r="AY270" s="76">
        <v>120</v>
      </c>
      <c r="AZ270" s="76">
        <f t="shared" si="12"/>
        <v>192</v>
      </c>
      <c r="BA270" s="78" t="str">
        <f t="shared" si="13"/>
        <v/>
      </c>
      <c r="BB270" s="78" t="str">
        <f t="shared" si="14"/>
        <v/>
      </c>
    </row>
    <row r="271" spans="47:54" ht="21" x14ac:dyDescent="0.25">
      <c r="AU271" s="61">
        <v>43</v>
      </c>
      <c r="AV271" s="61">
        <v>70</v>
      </c>
      <c r="AW271" s="61">
        <v>3</v>
      </c>
      <c r="AX271" s="119" t="s">
        <v>98</v>
      </c>
      <c r="AY271" s="76">
        <v>88</v>
      </c>
      <c r="AZ271" s="76">
        <f t="shared" si="12"/>
        <v>161</v>
      </c>
      <c r="BA271" s="78">
        <f t="shared" si="13"/>
        <v>161</v>
      </c>
      <c r="BB271" s="78" t="str">
        <f t="shared" si="14"/>
        <v/>
      </c>
    </row>
    <row r="272" spans="47:54" ht="21" x14ac:dyDescent="0.25">
      <c r="AU272" s="61">
        <v>43</v>
      </c>
      <c r="AV272" s="61">
        <v>71</v>
      </c>
      <c r="AW272" s="61">
        <v>5</v>
      </c>
      <c r="AX272" s="119" t="s">
        <v>183</v>
      </c>
      <c r="AY272" s="76">
        <v>168</v>
      </c>
      <c r="AZ272" s="76">
        <f t="shared" si="12"/>
        <v>244</v>
      </c>
      <c r="BA272" s="78" t="str">
        <f t="shared" si="13"/>
        <v/>
      </c>
      <c r="BB272" s="78" t="str">
        <f t="shared" si="14"/>
        <v/>
      </c>
    </row>
    <row r="273" spans="47:54" ht="21" x14ac:dyDescent="0.25">
      <c r="AU273" s="61">
        <v>43</v>
      </c>
      <c r="AV273" s="61">
        <v>72</v>
      </c>
      <c r="AW273" s="61">
        <v>4</v>
      </c>
      <c r="AX273" s="119" t="s">
        <v>86</v>
      </c>
      <c r="AY273" s="76">
        <v>160</v>
      </c>
      <c r="AZ273" s="76">
        <f t="shared" si="12"/>
        <v>236</v>
      </c>
      <c r="BA273" s="78" t="str">
        <f t="shared" si="13"/>
        <v/>
      </c>
      <c r="BB273" s="78" t="str">
        <f t="shared" si="14"/>
        <v/>
      </c>
    </row>
    <row r="274" spans="47:54" ht="21" x14ac:dyDescent="0.25">
      <c r="AU274" s="61">
        <v>43</v>
      </c>
      <c r="AV274" s="61">
        <v>73</v>
      </c>
      <c r="AW274" s="61">
        <v>2</v>
      </c>
      <c r="AX274" s="119" t="s">
        <v>71</v>
      </c>
      <c r="AY274" s="76">
        <v>80</v>
      </c>
      <c r="AZ274" s="76">
        <f t="shared" si="12"/>
        <v>155</v>
      </c>
      <c r="BA274" s="78" t="str">
        <f t="shared" si="13"/>
        <v/>
      </c>
      <c r="BB274" s="78" t="str">
        <f t="shared" si="14"/>
        <v/>
      </c>
    </row>
    <row r="275" spans="47:54" ht="21" x14ac:dyDescent="0.25">
      <c r="AU275" s="61">
        <v>43</v>
      </c>
      <c r="AV275" s="61">
        <v>74</v>
      </c>
      <c r="AW275" s="61">
        <v>3</v>
      </c>
      <c r="AX275" s="119" t="s">
        <v>93</v>
      </c>
      <c r="AY275" s="76">
        <v>120</v>
      </c>
      <c r="AZ275" s="76">
        <f t="shared" si="12"/>
        <v>197</v>
      </c>
      <c r="BA275" s="78" t="str">
        <f t="shared" si="13"/>
        <v/>
      </c>
      <c r="BB275" s="78" t="str">
        <f t="shared" si="14"/>
        <v/>
      </c>
    </row>
    <row r="276" spans="47:54" ht="21" x14ac:dyDescent="0.25">
      <c r="AU276" s="61">
        <v>43</v>
      </c>
      <c r="AV276" s="61">
        <v>75</v>
      </c>
      <c r="AW276" s="61">
        <v>3</v>
      </c>
      <c r="AX276" s="119" t="s">
        <v>93</v>
      </c>
      <c r="AY276" s="76">
        <v>120</v>
      </c>
      <c r="AZ276" s="76">
        <f t="shared" si="12"/>
        <v>198</v>
      </c>
      <c r="BA276" s="78" t="str">
        <f t="shared" si="13"/>
        <v/>
      </c>
      <c r="BB276" s="78" t="str">
        <f t="shared" si="14"/>
        <v/>
      </c>
    </row>
    <row r="277" spans="47:54" ht="21" x14ac:dyDescent="0.25">
      <c r="AU277" s="61">
        <v>43</v>
      </c>
      <c r="AV277" s="61">
        <v>76</v>
      </c>
      <c r="AW277" s="61">
        <v>5</v>
      </c>
      <c r="AX277" s="119" t="s">
        <v>102</v>
      </c>
      <c r="AY277" s="76">
        <v>200</v>
      </c>
      <c r="AZ277" s="76">
        <f t="shared" si="12"/>
        <v>281</v>
      </c>
      <c r="BA277" s="78" t="str">
        <f t="shared" si="13"/>
        <v/>
      </c>
      <c r="BB277" s="78">
        <f t="shared" si="14"/>
        <v>281</v>
      </c>
    </row>
    <row r="278" spans="47:54" ht="21" x14ac:dyDescent="0.25">
      <c r="AU278" s="61">
        <v>43</v>
      </c>
      <c r="AV278" s="61">
        <v>77</v>
      </c>
      <c r="AW278" s="61">
        <v>3</v>
      </c>
      <c r="AX278" s="119" t="s">
        <v>93</v>
      </c>
      <c r="AY278" s="76">
        <v>120</v>
      </c>
      <c r="AZ278" s="76">
        <f t="shared" si="12"/>
        <v>200</v>
      </c>
      <c r="BA278" s="78">
        <f t="shared" si="13"/>
        <v>200</v>
      </c>
      <c r="BB278" s="78" t="str">
        <f t="shared" si="14"/>
        <v/>
      </c>
    </row>
    <row r="279" spans="47:54" ht="21" x14ac:dyDescent="0.25">
      <c r="AU279" s="61">
        <v>43</v>
      </c>
      <c r="AV279" s="61">
        <v>78</v>
      </c>
      <c r="AW279" s="61">
        <v>4</v>
      </c>
      <c r="AX279" s="119" t="s">
        <v>190</v>
      </c>
      <c r="AY279" s="76">
        <v>96</v>
      </c>
      <c r="AZ279" s="76">
        <f t="shared" si="12"/>
        <v>178</v>
      </c>
      <c r="BA279" s="78" t="str">
        <f t="shared" si="13"/>
        <v/>
      </c>
      <c r="BB279" s="78" t="str">
        <f t="shared" si="14"/>
        <v/>
      </c>
    </row>
    <row r="280" spans="47:54" ht="21" x14ac:dyDescent="0.25">
      <c r="AU280" s="61">
        <v>43</v>
      </c>
      <c r="AV280" s="61">
        <v>79</v>
      </c>
      <c r="AW280" s="61">
        <v>5</v>
      </c>
      <c r="AX280" s="119" t="s">
        <v>102</v>
      </c>
      <c r="AY280" s="76">
        <v>200</v>
      </c>
      <c r="AZ280" s="76">
        <f t="shared" si="12"/>
        <v>284</v>
      </c>
      <c r="BA280" s="78" t="str">
        <f t="shared" si="13"/>
        <v/>
      </c>
      <c r="BB280" s="78" t="str">
        <f t="shared" si="14"/>
        <v/>
      </c>
    </row>
    <row r="281" spans="47:54" ht="21" x14ac:dyDescent="0.25">
      <c r="AU281" s="61">
        <v>43</v>
      </c>
      <c r="AV281" s="61">
        <v>80</v>
      </c>
      <c r="AW281" s="61">
        <v>6</v>
      </c>
      <c r="AX281" s="119" t="s">
        <v>191</v>
      </c>
      <c r="AY281" s="76">
        <v>208</v>
      </c>
      <c r="AZ281" s="76">
        <f t="shared" si="12"/>
        <v>294</v>
      </c>
      <c r="BA281" s="78" t="str">
        <f t="shared" si="13"/>
        <v/>
      </c>
      <c r="BB281" s="78" t="str">
        <f t="shared" si="14"/>
        <v/>
      </c>
    </row>
    <row r="282" spans="47:54" ht="21" x14ac:dyDescent="0.25">
      <c r="AU282" s="61">
        <v>43</v>
      </c>
      <c r="AV282" s="61">
        <v>81</v>
      </c>
      <c r="AW282" s="61">
        <v>2</v>
      </c>
      <c r="AX282" s="119" t="s">
        <v>70</v>
      </c>
      <c r="AY282" s="76">
        <v>48</v>
      </c>
      <c r="AZ282" s="76">
        <f t="shared" si="12"/>
        <v>131</v>
      </c>
      <c r="BA282" s="78" t="str">
        <f t="shared" si="13"/>
        <v/>
      </c>
      <c r="BB282" s="78" t="str">
        <f t="shared" si="14"/>
        <v/>
      </c>
    </row>
    <row r="283" spans="47:54" ht="21" x14ac:dyDescent="0.25">
      <c r="AU283" s="61">
        <v>43</v>
      </c>
      <c r="AV283" s="61">
        <v>82</v>
      </c>
      <c r="AW283" s="61">
        <v>3</v>
      </c>
      <c r="AX283" s="119" t="s">
        <v>84</v>
      </c>
      <c r="AY283" s="76">
        <v>88</v>
      </c>
      <c r="AZ283" s="76">
        <f t="shared" si="12"/>
        <v>173</v>
      </c>
      <c r="BA283" s="78" t="str">
        <f t="shared" si="13"/>
        <v/>
      </c>
      <c r="BB283" s="78" t="str">
        <f t="shared" si="14"/>
        <v/>
      </c>
    </row>
    <row r="284" spans="47:54" ht="21" x14ac:dyDescent="0.25">
      <c r="AU284" s="61">
        <v>43</v>
      </c>
      <c r="AV284" s="61">
        <v>83</v>
      </c>
      <c r="AW284" s="61">
        <v>4</v>
      </c>
      <c r="AX284" s="119" t="s">
        <v>100</v>
      </c>
      <c r="AY284" s="76">
        <v>128</v>
      </c>
      <c r="AZ284" s="76">
        <f t="shared" si="12"/>
        <v>215</v>
      </c>
      <c r="BA284" s="78" t="str">
        <f t="shared" si="13"/>
        <v/>
      </c>
      <c r="BB284" s="78" t="str">
        <f t="shared" si="14"/>
        <v/>
      </c>
    </row>
    <row r="285" spans="47:54" ht="21" x14ac:dyDescent="0.25">
      <c r="AU285" s="61">
        <v>43</v>
      </c>
      <c r="AV285" s="61">
        <v>84</v>
      </c>
      <c r="AW285" s="61">
        <v>4</v>
      </c>
      <c r="AX285" s="119" t="s">
        <v>100</v>
      </c>
      <c r="AY285" s="76">
        <v>128</v>
      </c>
      <c r="AZ285" s="76">
        <f t="shared" si="12"/>
        <v>216</v>
      </c>
      <c r="BA285" s="78">
        <f t="shared" si="13"/>
        <v>216</v>
      </c>
      <c r="BB285" s="78" t="str">
        <f t="shared" si="14"/>
        <v/>
      </c>
    </row>
    <row r="286" spans="47:54" ht="21" x14ac:dyDescent="0.25">
      <c r="AU286" s="61">
        <v>43</v>
      </c>
      <c r="AV286" s="61">
        <v>85</v>
      </c>
      <c r="AW286" s="61">
        <v>5</v>
      </c>
      <c r="AX286" s="119" t="s">
        <v>102</v>
      </c>
      <c r="AY286" s="76">
        <v>200</v>
      </c>
      <c r="AZ286" s="76">
        <f t="shared" si="12"/>
        <v>290</v>
      </c>
      <c r="BA286" s="78" t="str">
        <f t="shared" si="13"/>
        <v/>
      </c>
      <c r="BB286" s="78" t="str">
        <f t="shared" si="14"/>
        <v/>
      </c>
    </row>
    <row r="287" spans="47:54" ht="21" x14ac:dyDescent="0.25">
      <c r="AU287" s="61">
        <v>43</v>
      </c>
      <c r="AV287" s="61">
        <v>86</v>
      </c>
      <c r="AW287" s="61">
        <v>6</v>
      </c>
      <c r="AX287" s="119" t="s">
        <v>76</v>
      </c>
      <c r="AY287" s="76">
        <v>208</v>
      </c>
      <c r="AZ287" s="76">
        <f t="shared" si="12"/>
        <v>300</v>
      </c>
      <c r="BA287" s="78" t="str">
        <f t="shared" si="13"/>
        <v/>
      </c>
      <c r="BB287" s="78" t="str">
        <f t="shared" si="14"/>
        <v/>
      </c>
    </row>
    <row r="288" spans="47:54" ht="21" x14ac:dyDescent="0.25">
      <c r="AU288" s="61">
        <v>43</v>
      </c>
      <c r="AV288" s="61">
        <v>87</v>
      </c>
      <c r="AW288" s="61">
        <v>3</v>
      </c>
      <c r="AX288" s="119" t="s">
        <v>93</v>
      </c>
      <c r="AY288" s="76">
        <v>120</v>
      </c>
      <c r="AZ288" s="76">
        <f t="shared" si="12"/>
        <v>210</v>
      </c>
      <c r="BA288" s="78" t="str">
        <f t="shared" si="13"/>
        <v/>
      </c>
      <c r="BB288" s="78" t="str">
        <f t="shared" si="14"/>
        <v/>
      </c>
    </row>
    <row r="289" spans="47:54" ht="21" x14ac:dyDescent="0.25">
      <c r="AU289" s="61">
        <v>43</v>
      </c>
      <c r="AV289" s="61">
        <v>88</v>
      </c>
      <c r="AW289" s="61">
        <v>2</v>
      </c>
      <c r="AX289" s="119" t="s">
        <v>71</v>
      </c>
      <c r="AY289" s="76">
        <v>80</v>
      </c>
      <c r="AZ289" s="76">
        <f t="shared" si="12"/>
        <v>170</v>
      </c>
      <c r="BA289" s="78" t="str">
        <f t="shared" si="13"/>
        <v/>
      </c>
      <c r="BB289" s="78" t="str">
        <f t="shared" si="14"/>
        <v/>
      </c>
    </row>
    <row r="290" spans="47:54" ht="21" x14ac:dyDescent="0.25">
      <c r="AU290" s="61">
        <v>43</v>
      </c>
      <c r="AV290" s="61">
        <v>89</v>
      </c>
      <c r="AW290" s="61">
        <v>4</v>
      </c>
      <c r="AX290" s="119" t="s">
        <v>107</v>
      </c>
      <c r="AY290" s="76">
        <v>128</v>
      </c>
      <c r="AZ290" s="76">
        <f t="shared" si="12"/>
        <v>221</v>
      </c>
      <c r="BA290" s="78" t="str">
        <f t="shared" si="13"/>
        <v/>
      </c>
      <c r="BB290" s="78" t="str">
        <f t="shared" si="14"/>
        <v/>
      </c>
    </row>
    <row r="291" spans="47:54" ht="21" x14ac:dyDescent="0.25">
      <c r="AU291" s="61">
        <v>44</v>
      </c>
      <c r="AV291" s="61"/>
      <c r="AW291" s="61">
        <v>5</v>
      </c>
      <c r="AX291" s="117" t="s">
        <v>69</v>
      </c>
      <c r="AY291" s="75">
        <v>136</v>
      </c>
      <c r="AZ291" s="75">
        <f t="shared" si="12"/>
        <v>141</v>
      </c>
      <c r="BA291" s="78">
        <f t="shared" si="13"/>
        <v>141</v>
      </c>
      <c r="BB291" s="78">
        <f t="shared" si="14"/>
        <v>141</v>
      </c>
    </row>
    <row r="292" spans="47:54" ht="21" x14ac:dyDescent="0.25">
      <c r="AU292" s="61">
        <v>44</v>
      </c>
      <c r="AV292" s="61">
        <v>1</v>
      </c>
      <c r="AW292" s="61">
        <v>2</v>
      </c>
      <c r="AX292" s="117" t="s">
        <v>70</v>
      </c>
      <c r="AY292" s="75">
        <v>48</v>
      </c>
      <c r="AZ292" s="75">
        <f t="shared" si="12"/>
        <v>51</v>
      </c>
      <c r="BA292" s="78" t="str">
        <f t="shared" si="13"/>
        <v/>
      </c>
      <c r="BB292" s="78" t="str">
        <f t="shared" si="14"/>
        <v/>
      </c>
    </row>
    <row r="293" spans="47:54" ht="21" x14ac:dyDescent="0.25">
      <c r="AU293" s="61">
        <v>44</v>
      </c>
      <c r="AV293" s="61">
        <v>2</v>
      </c>
      <c r="AW293" s="61">
        <v>1</v>
      </c>
      <c r="AX293" s="117" t="s">
        <v>41</v>
      </c>
      <c r="AY293" s="75">
        <v>40</v>
      </c>
      <c r="AZ293" s="75">
        <f t="shared" si="12"/>
        <v>43</v>
      </c>
      <c r="BA293" s="78" t="str">
        <f t="shared" si="13"/>
        <v/>
      </c>
      <c r="BB293" s="78" t="str">
        <f t="shared" si="14"/>
        <v/>
      </c>
    </row>
    <row r="294" spans="47:54" ht="21" x14ac:dyDescent="0.25">
      <c r="AU294" s="61">
        <v>44</v>
      </c>
      <c r="AV294" s="61">
        <v>3</v>
      </c>
      <c r="AW294" s="61">
        <v>2</v>
      </c>
      <c r="AX294" s="117" t="s">
        <v>71</v>
      </c>
      <c r="AY294" s="75">
        <v>80</v>
      </c>
      <c r="AZ294" s="75">
        <f t="shared" si="12"/>
        <v>85</v>
      </c>
      <c r="BA294" s="78" t="str">
        <f t="shared" si="13"/>
        <v/>
      </c>
      <c r="BB294" s="78" t="str">
        <f t="shared" si="14"/>
        <v/>
      </c>
    </row>
    <row r="295" spans="47:54" ht="21" x14ac:dyDescent="0.25">
      <c r="AU295" s="61">
        <v>44</v>
      </c>
      <c r="AV295" s="61">
        <v>4</v>
      </c>
      <c r="AW295" s="61">
        <v>3</v>
      </c>
      <c r="AX295" s="117" t="s">
        <v>78</v>
      </c>
      <c r="AY295" s="75">
        <v>88</v>
      </c>
      <c r="AZ295" s="75">
        <f t="shared" si="12"/>
        <v>95</v>
      </c>
      <c r="BA295" s="78" t="str">
        <f t="shared" si="13"/>
        <v/>
      </c>
      <c r="BB295" s="78" t="str">
        <f t="shared" si="14"/>
        <v/>
      </c>
    </row>
    <row r="296" spans="47:54" ht="21" x14ac:dyDescent="0.25">
      <c r="AU296" s="61">
        <v>44</v>
      </c>
      <c r="AV296" s="61">
        <v>5</v>
      </c>
      <c r="AW296" s="61">
        <v>3</v>
      </c>
      <c r="AX296" s="117" t="s">
        <v>93</v>
      </c>
      <c r="AY296" s="75">
        <v>120</v>
      </c>
      <c r="AZ296" s="75">
        <f t="shared" si="12"/>
        <v>128</v>
      </c>
      <c r="BA296" s="78" t="str">
        <f t="shared" si="13"/>
        <v/>
      </c>
      <c r="BB296" s="78" t="str">
        <f t="shared" si="14"/>
        <v/>
      </c>
    </row>
    <row r="297" spans="47:54" ht="21" x14ac:dyDescent="0.25">
      <c r="AU297" s="61">
        <v>44</v>
      </c>
      <c r="AV297" s="61">
        <v>6</v>
      </c>
      <c r="AW297" s="61">
        <v>5</v>
      </c>
      <c r="AX297" s="117" t="s">
        <v>99</v>
      </c>
      <c r="AY297" s="75">
        <v>168</v>
      </c>
      <c r="AZ297" s="75">
        <f t="shared" si="12"/>
        <v>179</v>
      </c>
      <c r="BA297" s="78" t="str">
        <f t="shared" si="13"/>
        <v/>
      </c>
      <c r="BB297" s="78" t="str">
        <f t="shared" si="14"/>
        <v/>
      </c>
    </row>
    <row r="298" spans="47:54" ht="21" x14ac:dyDescent="0.25">
      <c r="AU298" s="61">
        <v>44</v>
      </c>
      <c r="AV298" s="61">
        <v>7</v>
      </c>
      <c r="AW298" s="61">
        <v>5</v>
      </c>
      <c r="AX298" s="117" t="s">
        <v>102</v>
      </c>
      <c r="AY298" s="75">
        <v>200</v>
      </c>
      <c r="AZ298" s="75">
        <f t="shared" si="12"/>
        <v>212</v>
      </c>
      <c r="BA298" s="78">
        <f t="shared" si="13"/>
        <v>212</v>
      </c>
      <c r="BB298" s="78" t="str">
        <f t="shared" si="14"/>
        <v/>
      </c>
    </row>
    <row r="299" spans="47:54" ht="21" x14ac:dyDescent="0.25">
      <c r="AU299" s="61">
        <v>44</v>
      </c>
      <c r="AV299" s="61">
        <v>8</v>
      </c>
      <c r="AW299" s="61">
        <v>4</v>
      </c>
      <c r="AX299" s="117" t="s">
        <v>107</v>
      </c>
      <c r="AY299" s="75">
        <v>128</v>
      </c>
      <c r="AZ299" s="75">
        <f t="shared" si="12"/>
        <v>140</v>
      </c>
      <c r="BA299" s="78" t="str">
        <f t="shared" si="13"/>
        <v/>
      </c>
      <c r="BB299" s="78" t="str">
        <f t="shared" si="14"/>
        <v/>
      </c>
    </row>
    <row r="300" spans="47:54" ht="21" x14ac:dyDescent="0.25">
      <c r="AU300" s="61">
        <v>44</v>
      </c>
      <c r="AV300" s="61">
        <v>9</v>
      </c>
      <c r="AW300" s="61">
        <v>1</v>
      </c>
      <c r="AX300" s="117" t="s">
        <v>41</v>
      </c>
      <c r="AY300" s="75">
        <v>40</v>
      </c>
      <c r="AZ300" s="75">
        <f t="shared" si="12"/>
        <v>50</v>
      </c>
      <c r="BA300" s="78" t="str">
        <f t="shared" si="13"/>
        <v/>
      </c>
      <c r="BB300" s="78" t="str">
        <f t="shared" si="14"/>
        <v/>
      </c>
    </row>
    <row r="301" spans="47:54" ht="21" x14ac:dyDescent="0.25">
      <c r="AU301" s="61">
        <v>44</v>
      </c>
      <c r="AV301" s="61">
        <v>10</v>
      </c>
      <c r="AW301" s="61">
        <v>3</v>
      </c>
      <c r="AX301" s="117" t="s">
        <v>93</v>
      </c>
      <c r="AY301" s="75">
        <v>120</v>
      </c>
      <c r="AZ301" s="75">
        <f t="shared" si="12"/>
        <v>133</v>
      </c>
      <c r="BA301" s="78" t="str">
        <f t="shared" si="13"/>
        <v/>
      </c>
      <c r="BB301" s="78" t="str">
        <f t="shared" si="14"/>
        <v/>
      </c>
    </row>
    <row r="302" spans="47:54" ht="21" x14ac:dyDescent="0.25">
      <c r="AU302" s="61">
        <v>44</v>
      </c>
      <c r="AV302" s="61">
        <v>11</v>
      </c>
      <c r="AW302" s="61">
        <v>1</v>
      </c>
      <c r="AX302" s="117" t="s">
        <v>41</v>
      </c>
      <c r="AY302" s="75">
        <v>40</v>
      </c>
      <c r="AZ302" s="75">
        <f t="shared" si="12"/>
        <v>52</v>
      </c>
      <c r="BA302" s="78" t="str">
        <f t="shared" si="13"/>
        <v/>
      </c>
      <c r="BB302" s="78" t="str">
        <f t="shared" si="14"/>
        <v/>
      </c>
    </row>
    <row r="303" spans="47:54" ht="21" x14ac:dyDescent="0.25">
      <c r="AU303" s="61">
        <v>44</v>
      </c>
      <c r="AV303" s="61">
        <v>12</v>
      </c>
      <c r="AW303" s="61">
        <v>2</v>
      </c>
      <c r="AX303" s="117" t="s">
        <v>71</v>
      </c>
      <c r="AY303" s="75">
        <v>80</v>
      </c>
      <c r="AZ303" s="75">
        <f t="shared" si="12"/>
        <v>94</v>
      </c>
      <c r="BA303" s="78" t="str">
        <f t="shared" si="13"/>
        <v/>
      </c>
      <c r="BB303" s="78" t="str">
        <f t="shared" si="14"/>
        <v/>
      </c>
    </row>
    <row r="304" spans="47:54" ht="21" x14ac:dyDescent="0.25">
      <c r="AU304" s="61">
        <v>44</v>
      </c>
      <c r="AV304" s="61">
        <v>13</v>
      </c>
      <c r="AW304" s="61">
        <v>3</v>
      </c>
      <c r="AX304" s="117" t="s">
        <v>93</v>
      </c>
      <c r="AY304" s="75">
        <v>120</v>
      </c>
      <c r="AZ304" s="75">
        <f t="shared" si="12"/>
        <v>136</v>
      </c>
      <c r="BA304" s="78" t="str">
        <f t="shared" si="13"/>
        <v/>
      </c>
      <c r="BB304" s="78" t="str">
        <f t="shared" si="14"/>
        <v/>
      </c>
    </row>
    <row r="305" spans="47:54" ht="21" x14ac:dyDescent="0.25">
      <c r="AU305" s="61">
        <v>44</v>
      </c>
      <c r="AV305" s="61">
        <v>14</v>
      </c>
      <c r="AW305" s="61">
        <v>4</v>
      </c>
      <c r="AX305" s="117" t="s">
        <v>86</v>
      </c>
      <c r="AY305" s="75">
        <v>160</v>
      </c>
      <c r="AZ305" s="75">
        <f t="shared" si="12"/>
        <v>178</v>
      </c>
      <c r="BA305" s="78">
        <f t="shared" si="13"/>
        <v>178</v>
      </c>
      <c r="BB305" s="78" t="str">
        <f t="shared" si="14"/>
        <v/>
      </c>
    </row>
    <row r="306" spans="47:54" ht="21" x14ac:dyDescent="0.25">
      <c r="AU306" s="61">
        <v>44</v>
      </c>
      <c r="AV306" s="61">
        <v>15</v>
      </c>
      <c r="AW306" s="61">
        <v>1</v>
      </c>
      <c r="AX306" s="117" t="s">
        <v>41</v>
      </c>
      <c r="AY306" s="75">
        <v>40</v>
      </c>
      <c r="AZ306" s="75">
        <f t="shared" si="12"/>
        <v>56</v>
      </c>
      <c r="BA306" s="78" t="str">
        <f t="shared" si="13"/>
        <v/>
      </c>
      <c r="BB306" s="78" t="str">
        <f t="shared" si="14"/>
        <v/>
      </c>
    </row>
    <row r="307" spans="47:54" ht="21" x14ac:dyDescent="0.25">
      <c r="AU307" s="61">
        <v>44</v>
      </c>
      <c r="AV307" s="61">
        <v>16</v>
      </c>
      <c r="AW307" s="61">
        <v>3</v>
      </c>
      <c r="AX307" s="117" t="s">
        <v>93</v>
      </c>
      <c r="AY307" s="75">
        <v>120</v>
      </c>
      <c r="AZ307" s="75">
        <f t="shared" si="12"/>
        <v>139</v>
      </c>
      <c r="BA307" s="78" t="str">
        <f t="shared" si="13"/>
        <v/>
      </c>
      <c r="BB307" s="78" t="str">
        <f t="shared" si="14"/>
        <v/>
      </c>
    </row>
    <row r="308" spans="47:54" ht="21" x14ac:dyDescent="0.25">
      <c r="AU308" s="61">
        <v>44</v>
      </c>
      <c r="AV308" s="61">
        <v>17</v>
      </c>
      <c r="AW308" s="61">
        <v>4</v>
      </c>
      <c r="AX308" s="117" t="s">
        <v>86</v>
      </c>
      <c r="AY308" s="75">
        <v>160</v>
      </c>
      <c r="AZ308" s="75">
        <f t="shared" si="12"/>
        <v>181</v>
      </c>
      <c r="BA308" s="78" t="str">
        <f t="shared" si="13"/>
        <v/>
      </c>
      <c r="BB308" s="78" t="str">
        <f t="shared" si="14"/>
        <v/>
      </c>
    </row>
    <row r="309" spans="47:54" ht="21" x14ac:dyDescent="0.25">
      <c r="AU309" s="61">
        <v>44</v>
      </c>
      <c r="AV309" s="61">
        <v>18</v>
      </c>
      <c r="AW309" s="61">
        <v>2</v>
      </c>
      <c r="AX309" s="117" t="s">
        <v>71</v>
      </c>
      <c r="AY309" s="75">
        <v>80</v>
      </c>
      <c r="AZ309" s="75">
        <f t="shared" si="12"/>
        <v>100</v>
      </c>
      <c r="BA309" s="78" t="str">
        <f t="shared" si="13"/>
        <v/>
      </c>
      <c r="BB309" s="78" t="str">
        <f t="shared" si="14"/>
        <v/>
      </c>
    </row>
    <row r="310" spans="47:54" ht="21" x14ac:dyDescent="0.25">
      <c r="AU310" s="61">
        <v>44</v>
      </c>
      <c r="AV310" s="61">
        <v>19</v>
      </c>
      <c r="AW310" s="61">
        <v>2</v>
      </c>
      <c r="AX310" s="117" t="s">
        <v>71</v>
      </c>
      <c r="AY310" s="75">
        <v>80</v>
      </c>
      <c r="AZ310" s="75">
        <f t="shared" si="12"/>
        <v>101</v>
      </c>
      <c r="BA310" s="78" t="str">
        <f t="shared" si="13"/>
        <v/>
      </c>
      <c r="BB310" s="78">
        <f t="shared" si="14"/>
        <v>101</v>
      </c>
    </row>
    <row r="311" spans="47:54" ht="21" x14ac:dyDescent="0.25">
      <c r="AU311" s="61">
        <v>44</v>
      </c>
      <c r="AV311" s="61">
        <v>20</v>
      </c>
      <c r="AW311" s="61">
        <v>2</v>
      </c>
      <c r="AX311" s="117" t="s">
        <v>71</v>
      </c>
      <c r="AY311" s="75">
        <v>80</v>
      </c>
      <c r="AZ311" s="75">
        <f t="shared" si="12"/>
        <v>102</v>
      </c>
      <c r="BA311" s="78" t="str">
        <f t="shared" si="13"/>
        <v/>
      </c>
      <c r="BB311" s="78" t="str">
        <f t="shared" si="14"/>
        <v/>
      </c>
    </row>
    <row r="312" spans="47:54" ht="21" x14ac:dyDescent="0.25">
      <c r="AU312" s="61">
        <v>44</v>
      </c>
      <c r="AV312" s="61">
        <v>21</v>
      </c>
      <c r="AW312" s="61">
        <v>2</v>
      </c>
      <c r="AX312" s="117" t="s">
        <v>71</v>
      </c>
      <c r="AY312" s="75">
        <v>80</v>
      </c>
      <c r="AZ312" s="75">
        <f t="shared" si="12"/>
        <v>103</v>
      </c>
      <c r="BA312" s="78">
        <f t="shared" si="13"/>
        <v>103</v>
      </c>
      <c r="BB312" s="78" t="str">
        <f t="shared" si="14"/>
        <v/>
      </c>
    </row>
    <row r="313" spans="47:54" ht="21" x14ac:dyDescent="0.25">
      <c r="AU313" s="61">
        <v>44</v>
      </c>
      <c r="AV313" s="61">
        <v>22</v>
      </c>
      <c r="AW313" s="61">
        <v>3</v>
      </c>
      <c r="AX313" s="117" t="s">
        <v>93</v>
      </c>
      <c r="AY313" s="75">
        <v>120</v>
      </c>
      <c r="AZ313" s="75">
        <f t="shared" si="12"/>
        <v>145</v>
      </c>
      <c r="BA313" s="78" t="str">
        <f t="shared" si="13"/>
        <v/>
      </c>
      <c r="BB313" s="78" t="str">
        <f t="shared" si="14"/>
        <v/>
      </c>
    </row>
    <row r="314" spans="47:54" ht="21" x14ac:dyDescent="0.25">
      <c r="AU314" s="61">
        <v>44</v>
      </c>
      <c r="AV314" s="61">
        <v>23</v>
      </c>
      <c r="AW314" s="61">
        <v>2</v>
      </c>
      <c r="AX314" s="117" t="s">
        <v>71</v>
      </c>
      <c r="AY314" s="75">
        <v>80</v>
      </c>
      <c r="AZ314" s="75">
        <f t="shared" si="12"/>
        <v>105</v>
      </c>
      <c r="BA314" s="78" t="str">
        <f t="shared" si="13"/>
        <v/>
      </c>
      <c r="BB314" s="78" t="str">
        <f t="shared" si="14"/>
        <v/>
      </c>
    </row>
    <row r="315" spans="47:54" ht="21" x14ac:dyDescent="0.25">
      <c r="AU315" s="61">
        <v>44</v>
      </c>
      <c r="AV315" s="61">
        <v>24</v>
      </c>
      <c r="AW315" s="61">
        <v>3</v>
      </c>
      <c r="AX315" s="117" t="s">
        <v>84</v>
      </c>
      <c r="AY315" s="75">
        <v>88</v>
      </c>
      <c r="AZ315" s="75">
        <f t="shared" si="12"/>
        <v>115</v>
      </c>
      <c r="BA315" s="78" t="str">
        <f t="shared" si="13"/>
        <v/>
      </c>
      <c r="BB315" s="78" t="str">
        <f t="shared" si="14"/>
        <v/>
      </c>
    </row>
    <row r="316" spans="47:54" ht="21" x14ac:dyDescent="0.25">
      <c r="AU316" s="61">
        <v>44</v>
      </c>
      <c r="AV316" s="61">
        <v>25</v>
      </c>
      <c r="AW316" s="61">
        <v>2</v>
      </c>
      <c r="AX316" s="117" t="s">
        <v>71</v>
      </c>
      <c r="AY316" s="75">
        <v>80</v>
      </c>
      <c r="AZ316" s="75">
        <f t="shared" si="12"/>
        <v>107</v>
      </c>
      <c r="BA316" s="78" t="str">
        <f t="shared" si="13"/>
        <v/>
      </c>
      <c r="BB316" s="78" t="str">
        <f t="shared" si="14"/>
        <v/>
      </c>
    </row>
    <row r="317" spans="47:54" ht="21" x14ac:dyDescent="0.25">
      <c r="AU317" s="61">
        <v>44</v>
      </c>
      <c r="AV317" s="61">
        <v>26</v>
      </c>
      <c r="AW317" s="61">
        <v>3</v>
      </c>
      <c r="AX317" s="117" t="s">
        <v>93</v>
      </c>
      <c r="AY317" s="75">
        <v>120</v>
      </c>
      <c r="AZ317" s="75">
        <f t="shared" si="12"/>
        <v>149</v>
      </c>
      <c r="BA317" s="78" t="str">
        <f t="shared" si="13"/>
        <v/>
      </c>
      <c r="BB317" s="78" t="str">
        <f t="shared" si="14"/>
        <v/>
      </c>
    </row>
    <row r="318" spans="47:54" ht="21" x14ac:dyDescent="0.25">
      <c r="AU318" s="61">
        <v>44</v>
      </c>
      <c r="AV318" s="61">
        <v>27</v>
      </c>
      <c r="AW318" s="61">
        <v>1</v>
      </c>
      <c r="AX318" s="117" t="s">
        <v>41</v>
      </c>
      <c r="AY318" s="75">
        <v>40</v>
      </c>
      <c r="AZ318" s="75">
        <f t="shared" si="12"/>
        <v>68</v>
      </c>
      <c r="BA318" s="78" t="str">
        <f t="shared" si="13"/>
        <v/>
      </c>
      <c r="BB318" s="78" t="str">
        <f t="shared" si="14"/>
        <v/>
      </c>
    </row>
    <row r="319" spans="47:54" ht="21" x14ac:dyDescent="0.25">
      <c r="AU319" s="61">
        <v>44</v>
      </c>
      <c r="AV319" s="61">
        <v>28</v>
      </c>
      <c r="AW319" s="61">
        <v>1</v>
      </c>
      <c r="AX319" s="117" t="s">
        <v>41</v>
      </c>
      <c r="AY319" s="75">
        <v>40</v>
      </c>
      <c r="AZ319" s="75">
        <f t="shared" si="12"/>
        <v>69</v>
      </c>
      <c r="BA319" s="78">
        <f t="shared" si="13"/>
        <v>69</v>
      </c>
      <c r="BB319" s="78" t="str">
        <f t="shared" si="14"/>
        <v/>
      </c>
    </row>
    <row r="320" spans="47:54" ht="21" x14ac:dyDescent="0.25">
      <c r="AU320" s="61">
        <v>44</v>
      </c>
      <c r="AV320" s="61">
        <v>29</v>
      </c>
      <c r="AW320" s="61">
        <v>5</v>
      </c>
      <c r="AX320" s="117" t="s">
        <v>102</v>
      </c>
      <c r="AY320" s="75">
        <v>200</v>
      </c>
      <c r="AZ320" s="75">
        <f t="shared" si="12"/>
        <v>234</v>
      </c>
      <c r="BA320" s="78" t="str">
        <f t="shared" si="13"/>
        <v/>
      </c>
      <c r="BB320" s="78" t="str">
        <f t="shared" si="14"/>
        <v/>
      </c>
    </row>
    <row r="321" spans="47:54" ht="21" x14ac:dyDescent="0.25">
      <c r="AU321" s="61">
        <v>44</v>
      </c>
      <c r="AV321" s="61">
        <v>30</v>
      </c>
      <c r="AW321" s="61">
        <v>2</v>
      </c>
      <c r="AX321" s="117" t="s">
        <v>71</v>
      </c>
      <c r="AY321" s="75">
        <v>80</v>
      </c>
      <c r="AZ321" s="75">
        <f t="shared" si="12"/>
        <v>112</v>
      </c>
      <c r="BA321" s="78" t="str">
        <f t="shared" si="13"/>
        <v/>
      </c>
      <c r="BB321" s="78" t="str">
        <f t="shared" si="14"/>
        <v/>
      </c>
    </row>
    <row r="322" spans="47:54" ht="21" x14ac:dyDescent="0.25">
      <c r="AU322" s="61">
        <v>44</v>
      </c>
      <c r="AV322" s="61">
        <v>31</v>
      </c>
      <c r="AW322" s="61">
        <v>3</v>
      </c>
      <c r="AX322" s="117" t="s">
        <v>93</v>
      </c>
      <c r="AY322" s="75">
        <v>120</v>
      </c>
      <c r="AZ322" s="75">
        <f t="shared" si="12"/>
        <v>154</v>
      </c>
      <c r="BA322" s="78" t="str">
        <f t="shared" si="13"/>
        <v/>
      </c>
      <c r="BB322" s="78" t="str">
        <f t="shared" si="14"/>
        <v/>
      </c>
    </row>
    <row r="323" spans="47:54" ht="21" x14ac:dyDescent="0.25">
      <c r="AU323" s="61">
        <v>44</v>
      </c>
      <c r="AV323" s="61">
        <v>32</v>
      </c>
      <c r="AW323" s="61">
        <v>3</v>
      </c>
      <c r="AX323" s="117" t="s">
        <v>93</v>
      </c>
      <c r="AY323" s="75">
        <v>120</v>
      </c>
      <c r="AZ323" s="75">
        <f t="shared" si="12"/>
        <v>155</v>
      </c>
      <c r="BA323" s="78" t="str">
        <f t="shared" si="13"/>
        <v/>
      </c>
      <c r="BB323" s="78" t="str">
        <f t="shared" si="14"/>
        <v/>
      </c>
    </row>
    <row r="324" spans="47:54" ht="21" x14ac:dyDescent="0.25">
      <c r="AU324" s="61">
        <v>44</v>
      </c>
      <c r="AV324" s="61">
        <v>33</v>
      </c>
      <c r="AW324" s="61">
        <v>4</v>
      </c>
      <c r="AX324" s="117" t="s">
        <v>86</v>
      </c>
      <c r="AY324" s="75">
        <v>160</v>
      </c>
      <c r="AZ324" s="75">
        <f t="shared" si="12"/>
        <v>197</v>
      </c>
      <c r="BA324" s="78" t="str">
        <f t="shared" si="13"/>
        <v/>
      </c>
      <c r="BB324" s="78" t="str">
        <f t="shared" si="14"/>
        <v/>
      </c>
    </row>
    <row r="325" spans="47:54" ht="21" x14ac:dyDescent="0.25">
      <c r="AU325" s="61">
        <v>44</v>
      </c>
      <c r="AV325" s="61">
        <v>34</v>
      </c>
      <c r="AW325" s="61">
        <v>0</v>
      </c>
      <c r="AX325" s="117"/>
      <c r="AY325" s="75">
        <v>0</v>
      </c>
      <c r="AZ325" s="75">
        <f t="shared" si="12"/>
        <v>34</v>
      </c>
      <c r="BA325" s="78" t="str">
        <f t="shared" si="13"/>
        <v/>
      </c>
      <c r="BB325" s="78" t="str">
        <f t="shared" si="14"/>
        <v/>
      </c>
    </row>
    <row r="326" spans="47:54" ht="21" x14ac:dyDescent="0.25">
      <c r="AU326" s="61">
        <v>44</v>
      </c>
      <c r="AV326" s="61">
        <v>35</v>
      </c>
      <c r="AW326" s="61">
        <v>4</v>
      </c>
      <c r="AX326" s="117" t="s">
        <v>96</v>
      </c>
      <c r="AY326" s="75">
        <v>128</v>
      </c>
      <c r="AZ326" s="75">
        <f t="shared" ref="AZ326:AZ389" si="15">AV326+AW326+AY326</f>
        <v>167</v>
      </c>
      <c r="BA326" s="78">
        <f t="shared" si="13"/>
        <v>167</v>
      </c>
      <c r="BB326" s="78" t="str">
        <f t="shared" si="14"/>
        <v/>
      </c>
    </row>
    <row r="327" spans="47:54" ht="21" x14ac:dyDescent="0.25">
      <c r="AU327" s="61">
        <v>44</v>
      </c>
      <c r="AV327" s="61">
        <v>36</v>
      </c>
      <c r="AW327" s="61">
        <v>1</v>
      </c>
      <c r="AX327" s="117" t="s">
        <v>41</v>
      </c>
      <c r="AY327" s="75">
        <v>40</v>
      </c>
      <c r="AZ327" s="75">
        <f t="shared" si="15"/>
        <v>77</v>
      </c>
      <c r="BA327" s="78" t="str">
        <f t="shared" ref="BA327:BA390" si="16">IF(MOD(AV327,7)=0,AZ327,"")</f>
        <v/>
      </c>
      <c r="BB327" s="78" t="str">
        <f t="shared" ref="BB327:BB390" si="17">IF(MOD(AV327,19)=0,AZ327,"")</f>
        <v/>
      </c>
    </row>
    <row r="328" spans="47:54" ht="21" x14ac:dyDescent="0.25">
      <c r="AU328" s="61">
        <v>44</v>
      </c>
      <c r="AV328" s="61">
        <v>37</v>
      </c>
      <c r="AW328" s="61">
        <v>9</v>
      </c>
      <c r="AX328" s="117" t="s">
        <v>129</v>
      </c>
      <c r="AY328" s="75">
        <v>360</v>
      </c>
      <c r="AZ328" s="75">
        <f t="shared" si="15"/>
        <v>406</v>
      </c>
      <c r="BA328" s="78" t="str">
        <f t="shared" si="16"/>
        <v/>
      </c>
      <c r="BB328" s="78" t="str">
        <f t="shared" si="17"/>
        <v/>
      </c>
    </row>
    <row r="329" spans="47:54" ht="21" x14ac:dyDescent="0.25">
      <c r="AU329" s="61">
        <v>44</v>
      </c>
      <c r="AV329" s="61">
        <v>38</v>
      </c>
      <c r="AW329" s="61">
        <v>4</v>
      </c>
      <c r="AX329" s="117" t="s">
        <v>86</v>
      </c>
      <c r="AY329" s="75">
        <v>160</v>
      </c>
      <c r="AZ329" s="75">
        <f t="shared" si="15"/>
        <v>202</v>
      </c>
      <c r="BA329" s="78" t="str">
        <f t="shared" si="16"/>
        <v/>
      </c>
      <c r="BB329" s="78">
        <f t="shared" si="17"/>
        <v>202</v>
      </c>
    </row>
    <row r="330" spans="47:54" ht="21" x14ac:dyDescent="0.25">
      <c r="AU330" s="61">
        <v>44</v>
      </c>
      <c r="AV330" s="61">
        <v>39</v>
      </c>
      <c r="AW330" s="61">
        <v>5</v>
      </c>
      <c r="AX330" s="117" t="s">
        <v>113</v>
      </c>
      <c r="AY330" s="75">
        <v>168</v>
      </c>
      <c r="AZ330" s="75">
        <f t="shared" si="15"/>
        <v>212</v>
      </c>
      <c r="BA330" s="78" t="str">
        <f t="shared" si="16"/>
        <v/>
      </c>
      <c r="BB330" s="78" t="str">
        <f t="shared" si="17"/>
        <v/>
      </c>
    </row>
    <row r="331" spans="47:54" ht="21" x14ac:dyDescent="0.25">
      <c r="AU331" s="61">
        <v>44</v>
      </c>
      <c r="AV331" s="61">
        <v>40</v>
      </c>
      <c r="AW331" s="61">
        <v>4</v>
      </c>
      <c r="AX331" s="117" t="s">
        <v>86</v>
      </c>
      <c r="AY331" s="75">
        <v>160</v>
      </c>
      <c r="AZ331" s="75">
        <f t="shared" si="15"/>
        <v>204</v>
      </c>
      <c r="BA331" s="78" t="str">
        <f t="shared" si="16"/>
        <v/>
      </c>
      <c r="BB331" s="78" t="str">
        <f t="shared" si="17"/>
        <v/>
      </c>
    </row>
    <row r="332" spans="47:54" ht="21" x14ac:dyDescent="0.25">
      <c r="AU332" s="61">
        <v>44</v>
      </c>
      <c r="AV332" s="61">
        <v>41</v>
      </c>
      <c r="AW332" s="61">
        <v>4</v>
      </c>
      <c r="AX332" s="117" t="s">
        <v>86</v>
      </c>
      <c r="AY332" s="75">
        <v>160</v>
      </c>
      <c r="AZ332" s="75">
        <f t="shared" si="15"/>
        <v>205</v>
      </c>
      <c r="BA332" s="78" t="str">
        <f t="shared" si="16"/>
        <v/>
      </c>
      <c r="BB332" s="78" t="str">
        <f t="shared" si="17"/>
        <v/>
      </c>
    </row>
    <row r="333" spans="47:54" ht="21" x14ac:dyDescent="0.25">
      <c r="AU333" s="61">
        <v>44</v>
      </c>
      <c r="AV333" s="61">
        <v>42</v>
      </c>
      <c r="AW333" s="61">
        <v>5</v>
      </c>
      <c r="AX333" s="117" t="s">
        <v>69</v>
      </c>
      <c r="AY333" s="75">
        <v>136</v>
      </c>
      <c r="AZ333" s="75">
        <f t="shared" si="15"/>
        <v>183</v>
      </c>
      <c r="BA333" s="78">
        <f t="shared" si="16"/>
        <v>183</v>
      </c>
      <c r="BB333" s="78" t="str">
        <f t="shared" si="17"/>
        <v/>
      </c>
    </row>
    <row r="334" spans="47:54" ht="21" x14ac:dyDescent="0.25">
      <c r="AU334" s="61">
        <v>44</v>
      </c>
      <c r="AV334" s="61">
        <v>43</v>
      </c>
      <c r="AW334" s="61">
        <v>1</v>
      </c>
      <c r="AX334" s="117" t="s">
        <v>41</v>
      </c>
      <c r="AY334" s="75">
        <v>40</v>
      </c>
      <c r="AZ334" s="75">
        <f t="shared" si="15"/>
        <v>84</v>
      </c>
      <c r="BA334" s="78" t="str">
        <f t="shared" si="16"/>
        <v/>
      </c>
      <c r="BB334" s="78" t="str">
        <f t="shared" si="17"/>
        <v/>
      </c>
    </row>
    <row r="335" spans="47:54" ht="21" x14ac:dyDescent="0.25">
      <c r="AU335" s="61">
        <v>44</v>
      </c>
      <c r="AV335" s="61">
        <v>44</v>
      </c>
      <c r="AW335" s="61">
        <v>2</v>
      </c>
      <c r="AX335" s="117" t="s">
        <v>71</v>
      </c>
      <c r="AY335" s="75">
        <v>80</v>
      </c>
      <c r="AZ335" s="75">
        <f t="shared" si="15"/>
        <v>126</v>
      </c>
      <c r="BA335" s="78" t="str">
        <f t="shared" si="16"/>
        <v/>
      </c>
      <c r="BB335" s="78" t="str">
        <f t="shared" si="17"/>
        <v/>
      </c>
    </row>
    <row r="336" spans="47:54" ht="21" x14ac:dyDescent="0.25">
      <c r="AU336" s="61">
        <v>44</v>
      </c>
      <c r="AV336" s="61">
        <v>45</v>
      </c>
      <c r="AW336" s="61">
        <v>1</v>
      </c>
      <c r="AX336" s="117" t="s">
        <v>41</v>
      </c>
      <c r="AY336" s="75">
        <v>40</v>
      </c>
      <c r="AZ336" s="75">
        <f t="shared" si="15"/>
        <v>86</v>
      </c>
      <c r="BA336" s="78" t="str">
        <f t="shared" si="16"/>
        <v/>
      </c>
      <c r="BB336" s="78" t="str">
        <f t="shared" si="17"/>
        <v/>
      </c>
    </row>
    <row r="337" spans="47:54" ht="21" x14ac:dyDescent="0.25">
      <c r="AU337" s="61">
        <v>44</v>
      </c>
      <c r="AV337" s="61">
        <v>46</v>
      </c>
      <c r="AW337" s="61">
        <v>3</v>
      </c>
      <c r="AX337" s="117" t="s">
        <v>84</v>
      </c>
      <c r="AY337" s="75">
        <v>88</v>
      </c>
      <c r="AZ337" s="75">
        <f t="shared" si="15"/>
        <v>137</v>
      </c>
      <c r="BA337" s="78" t="str">
        <f t="shared" si="16"/>
        <v/>
      </c>
      <c r="BB337" s="78" t="str">
        <f t="shared" si="17"/>
        <v/>
      </c>
    </row>
    <row r="338" spans="47:54" ht="21" x14ac:dyDescent="0.25">
      <c r="AU338" s="61">
        <v>44</v>
      </c>
      <c r="AV338" s="61">
        <v>47</v>
      </c>
      <c r="AW338" s="61">
        <v>2</v>
      </c>
      <c r="AX338" s="117" t="s">
        <v>70</v>
      </c>
      <c r="AY338" s="75">
        <v>48</v>
      </c>
      <c r="AZ338" s="75">
        <f t="shared" si="15"/>
        <v>97</v>
      </c>
      <c r="BA338" s="78" t="str">
        <f t="shared" si="16"/>
        <v/>
      </c>
      <c r="BB338" s="78" t="str">
        <f t="shared" si="17"/>
        <v/>
      </c>
    </row>
    <row r="339" spans="47:54" ht="21" x14ac:dyDescent="0.25">
      <c r="AU339" s="61">
        <v>44</v>
      </c>
      <c r="AV339" s="61">
        <v>48</v>
      </c>
      <c r="AW339" s="61">
        <v>5</v>
      </c>
      <c r="AX339" s="117" t="s">
        <v>113</v>
      </c>
      <c r="AY339" s="75">
        <v>168</v>
      </c>
      <c r="AZ339" s="75">
        <f t="shared" si="15"/>
        <v>221</v>
      </c>
      <c r="BA339" s="78" t="str">
        <f t="shared" si="16"/>
        <v/>
      </c>
      <c r="BB339" s="78" t="str">
        <f t="shared" si="17"/>
        <v/>
      </c>
    </row>
    <row r="340" spans="47:54" ht="21" x14ac:dyDescent="0.25">
      <c r="AU340" s="61">
        <v>44</v>
      </c>
      <c r="AV340" s="61">
        <v>49</v>
      </c>
      <c r="AW340" s="61">
        <v>1</v>
      </c>
      <c r="AX340" s="117" t="s">
        <v>41</v>
      </c>
      <c r="AY340" s="75">
        <v>40</v>
      </c>
      <c r="AZ340" s="75">
        <f t="shared" si="15"/>
        <v>90</v>
      </c>
      <c r="BA340" s="78">
        <f t="shared" si="16"/>
        <v>90</v>
      </c>
      <c r="BB340" s="78" t="str">
        <f t="shared" si="17"/>
        <v/>
      </c>
    </row>
    <row r="341" spans="47:54" ht="21" x14ac:dyDescent="0.25">
      <c r="AU341" s="61">
        <v>44</v>
      </c>
      <c r="AV341" s="61">
        <v>50</v>
      </c>
      <c r="AW341" s="61">
        <v>3</v>
      </c>
      <c r="AX341" s="117" t="s">
        <v>93</v>
      </c>
      <c r="AY341" s="75">
        <v>120</v>
      </c>
      <c r="AZ341" s="75">
        <f t="shared" si="15"/>
        <v>173</v>
      </c>
      <c r="BA341" s="78" t="str">
        <f t="shared" si="16"/>
        <v/>
      </c>
      <c r="BB341" s="78" t="str">
        <f t="shared" si="17"/>
        <v/>
      </c>
    </row>
    <row r="342" spans="47:54" ht="21" x14ac:dyDescent="0.25">
      <c r="AU342" s="61">
        <v>44</v>
      </c>
      <c r="AV342" s="61">
        <v>51</v>
      </c>
      <c r="AW342" s="61">
        <v>4</v>
      </c>
      <c r="AX342" s="117" t="s">
        <v>86</v>
      </c>
      <c r="AY342" s="75">
        <v>160</v>
      </c>
      <c r="AZ342" s="75">
        <f t="shared" si="15"/>
        <v>215</v>
      </c>
      <c r="BA342" s="78" t="str">
        <f t="shared" si="16"/>
        <v/>
      </c>
      <c r="BB342" s="78" t="str">
        <f t="shared" si="17"/>
        <v/>
      </c>
    </row>
    <row r="343" spans="47:54" ht="21" x14ac:dyDescent="0.25">
      <c r="AU343" s="61">
        <v>44</v>
      </c>
      <c r="AV343" s="61">
        <v>52</v>
      </c>
      <c r="AW343" s="61">
        <v>0</v>
      </c>
      <c r="AX343" s="117"/>
      <c r="AY343" s="75">
        <v>0</v>
      </c>
      <c r="AZ343" s="75">
        <f t="shared" si="15"/>
        <v>52</v>
      </c>
      <c r="BA343" s="78" t="str">
        <f t="shared" si="16"/>
        <v/>
      </c>
      <c r="BB343" s="78" t="str">
        <f t="shared" si="17"/>
        <v/>
      </c>
    </row>
    <row r="344" spans="47:54" ht="21" x14ac:dyDescent="0.25">
      <c r="AU344" s="61">
        <v>44</v>
      </c>
      <c r="AV344" s="61">
        <v>53</v>
      </c>
      <c r="AW344" s="61">
        <v>2</v>
      </c>
      <c r="AX344" s="117" t="s">
        <v>71</v>
      </c>
      <c r="AY344" s="75">
        <v>80</v>
      </c>
      <c r="AZ344" s="75">
        <f t="shared" si="15"/>
        <v>135</v>
      </c>
      <c r="BA344" s="78" t="str">
        <f t="shared" si="16"/>
        <v/>
      </c>
      <c r="BB344" s="78" t="str">
        <f t="shared" si="17"/>
        <v/>
      </c>
    </row>
    <row r="345" spans="47:54" ht="21" x14ac:dyDescent="0.25">
      <c r="AU345" s="61">
        <v>44</v>
      </c>
      <c r="AV345" s="61">
        <v>54</v>
      </c>
      <c r="AW345" s="61">
        <v>2</v>
      </c>
      <c r="AX345" s="117" t="s">
        <v>87</v>
      </c>
      <c r="AY345" s="75">
        <v>48</v>
      </c>
      <c r="AZ345" s="75">
        <f t="shared" si="15"/>
        <v>104</v>
      </c>
      <c r="BA345" s="78" t="str">
        <f t="shared" si="16"/>
        <v/>
      </c>
      <c r="BB345" s="78" t="str">
        <f t="shared" si="17"/>
        <v/>
      </c>
    </row>
    <row r="346" spans="47:54" ht="21" x14ac:dyDescent="0.25">
      <c r="AU346" s="61">
        <v>44</v>
      </c>
      <c r="AV346" s="61">
        <v>55</v>
      </c>
      <c r="AW346" s="61">
        <v>1</v>
      </c>
      <c r="AX346" s="117" t="s">
        <v>41</v>
      </c>
      <c r="AY346" s="75">
        <v>40</v>
      </c>
      <c r="AZ346" s="75">
        <f t="shared" si="15"/>
        <v>96</v>
      </c>
      <c r="BA346" s="78" t="str">
        <f t="shared" si="16"/>
        <v/>
      </c>
      <c r="BB346" s="78" t="str">
        <f t="shared" si="17"/>
        <v/>
      </c>
    </row>
    <row r="347" spans="47:54" ht="21" x14ac:dyDescent="0.25">
      <c r="AU347" s="61">
        <v>44</v>
      </c>
      <c r="AV347" s="61">
        <v>56</v>
      </c>
      <c r="AW347" s="61">
        <v>5</v>
      </c>
      <c r="AX347" s="117" t="s">
        <v>192</v>
      </c>
      <c r="AY347" s="75">
        <v>168</v>
      </c>
      <c r="AZ347" s="75">
        <f t="shared" si="15"/>
        <v>229</v>
      </c>
      <c r="BA347" s="78">
        <f t="shared" si="16"/>
        <v>229</v>
      </c>
      <c r="BB347" s="78" t="str">
        <f t="shared" si="17"/>
        <v/>
      </c>
    </row>
    <row r="348" spans="47:54" ht="21" x14ac:dyDescent="0.25">
      <c r="AU348" s="61">
        <v>44</v>
      </c>
      <c r="AV348" s="61">
        <v>57</v>
      </c>
      <c r="AW348" s="61">
        <v>2</v>
      </c>
      <c r="AX348" s="117" t="s">
        <v>71</v>
      </c>
      <c r="AY348" s="75">
        <v>80</v>
      </c>
      <c r="AZ348" s="75">
        <f t="shared" si="15"/>
        <v>139</v>
      </c>
      <c r="BA348" s="78" t="str">
        <f t="shared" si="16"/>
        <v/>
      </c>
      <c r="BB348" s="78">
        <f t="shared" si="17"/>
        <v>139</v>
      </c>
    </row>
    <row r="349" spans="47:54" ht="21" x14ac:dyDescent="0.25">
      <c r="AU349" s="61">
        <v>44</v>
      </c>
      <c r="AV349" s="61">
        <v>58</v>
      </c>
      <c r="AW349" s="61">
        <v>2</v>
      </c>
      <c r="AX349" s="117" t="s">
        <v>71</v>
      </c>
      <c r="AY349" s="75">
        <v>80</v>
      </c>
      <c r="AZ349" s="75">
        <f t="shared" si="15"/>
        <v>140</v>
      </c>
      <c r="BA349" s="78" t="str">
        <f t="shared" si="16"/>
        <v/>
      </c>
      <c r="BB349" s="78" t="str">
        <f t="shared" si="17"/>
        <v/>
      </c>
    </row>
    <row r="350" spans="47:54" ht="21" x14ac:dyDescent="0.25">
      <c r="AU350" s="61">
        <v>44</v>
      </c>
      <c r="AV350" s="61">
        <v>59</v>
      </c>
      <c r="AW350" s="61">
        <v>2</v>
      </c>
      <c r="AX350" s="117" t="s">
        <v>71</v>
      </c>
      <c r="AY350" s="75">
        <v>80</v>
      </c>
      <c r="AZ350" s="75">
        <f t="shared" si="15"/>
        <v>141</v>
      </c>
      <c r="BA350" s="78" t="str">
        <f t="shared" si="16"/>
        <v/>
      </c>
      <c r="BB350" s="78" t="str">
        <f t="shared" si="17"/>
        <v/>
      </c>
    </row>
    <row r="351" spans="47:54" ht="21" x14ac:dyDescent="0.25">
      <c r="AU351" s="61">
        <v>45</v>
      </c>
      <c r="AV351" s="61"/>
      <c r="AW351" s="61">
        <v>5</v>
      </c>
      <c r="AX351" s="119" t="s">
        <v>69</v>
      </c>
      <c r="AY351" s="76">
        <v>136</v>
      </c>
      <c r="AZ351" s="76">
        <f t="shared" si="15"/>
        <v>141</v>
      </c>
      <c r="BA351" s="78">
        <f t="shared" si="16"/>
        <v>141</v>
      </c>
      <c r="BB351" s="78">
        <f t="shared" si="17"/>
        <v>141</v>
      </c>
    </row>
    <row r="352" spans="47:54" ht="21" x14ac:dyDescent="0.25">
      <c r="AU352" s="61">
        <v>45</v>
      </c>
      <c r="AV352" s="61">
        <v>1</v>
      </c>
      <c r="AW352" s="61">
        <v>2</v>
      </c>
      <c r="AX352" s="119" t="s">
        <v>70</v>
      </c>
      <c r="AY352" s="76">
        <v>48</v>
      </c>
      <c r="AZ352" s="76">
        <f t="shared" si="15"/>
        <v>51</v>
      </c>
      <c r="BA352" s="78" t="str">
        <f t="shared" si="16"/>
        <v/>
      </c>
      <c r="BB352" s="78" t="str">
        <f t="shared" si="17"/>
        <v/>
      </c>
    </row>
    <row r="353" spans="47:54" ht="21" x14ac:dyDescent="0.25">
      <c r="AU353" s="61">
        <v>45</v>
      </c>
      <c r="AV353" s="61">
        <v>2</v>
      </c>
      <c r="AW353" s="61">
        <v>3</v>
      </c>
      <c r="AX353" s="119" t="s">
        <v>78</v>
      </c>
      <c r="AY353" s="76">
        <v>88</v>
      </c>
      <c r="AZ353" s="76">
        <f t="shared" si="15"/>
        <v>93</v>
      </c>
      <c r="BA353" s="78" t="str">
        <f t="shared" si="16"/>
        <v/>
      </c>
      <c r="BB353" s="78" t="str">
        <f t="shared" si="17"/>
        <v/>
      </c>
    </row>
    <row r="354" spans="47:54" ht="21" x14ac:dyDescent="0.25">
      <c r="AU354" s="61">
        <v>45</v>
      </c>
      <c r="AV354" s="61">
        <v>3</v>
      </c>
      <c r="AW354" s="61">
        <v>3</v>
      </c>
      <c r="AX354" s="119" t="s">
        <v>93</v>
      </c>
      <c r="AY354" s="76">
        <v>120</v>
      </c>
      <c r="AZ354" s="76">
        <f t="shared" si="15"/>
        <v>126</v>
      </c>
      <c r="BA354" s="78" t="str">
        <f t="shared" si="16"/>
        <v/>
      </c>
      <c r="BB354" s="78" t="str">
        <f t="shared" si="17"/>
        <v/>
      </c>
    </row>
    <row r="355" spans="47:54" ht="21" x14ac:dyDescent="0.25">
      <c r="AU355" s="61">
        <v>45</v>
      </c>
      <c r="AV355" s="61">
        <v>4</v>
      </c>
      <c r="AW355" s="61">
        <v>4</v>
      </c>
      <c r="AX355" s="119" t="s">
        <v>86</v>
      </c>
      <c r="AY355" s="76">
        <v>160</v>
      </c>
      <c r="AZ355" s="76">
        <f t="shared" si="15"/>
        <v>168</v>
      </c>
      <c r="BA355" s="78" t="str">
        <f t="shared" si="16"/>
        <v/>
      </c>
      <c r="BB355" s="78" t="str">
        <f t="shared" si="17"/>
        <v/>
      </c>
    </row>
    <row r="356" spans="47:54" ht="21" x14ac:dyDescent="0.25">
      <c r="AU356" s="61">
        <v>45</v>
      </c>
      <c r="AV356" s="61">
        <v>5</v>
      </c>
      <c r="AW356" s="61">
        <v>8</v>
      </c>
      <c r="AX356" s="119" t="s">
        <v>193</v>
      </c>
      <c r="AY356" s="76">
        <v>256</v>
      </c>
      <c r="AZ356" s="76">
        <f t="shared" si="15"/>
        <v>269</v>
      </c>
      <c r="BA356" s="78" t="str">
        <f t="shared" si="16"/>
        <v/>
      </c>
      <c r="BB356" s="78" t="str">
        <f t="shared" si="17"/>
        <v/>
      </c>
    </row>
    <row r="357" spans="47:54" ht="21" x14ac:dyDescent="0.25">
      <c r="AU357" s="61">
        <v>45</v>
      </c>
      <c r="AV357" s="61">
        <v>6</v>
      </c>
      <c r="AW357" s="61">
        <v>3</v>
      </c>
      <c r="AX357" s="119" t="s">
        <v>194</v>
      </c>
      <c r="AY357" s="76">
        <v>56</v>
      </c>
      <c r="AZ357" s="76">
        <f t="shared" si="15"/>
        <v>65</v>
      </c>
      <c r="BA357" s="78" t="str">
        <f t="shared" si="16"/>
        <v/>
      </c>
      <c r="BB357" s="78" t="str">
        <f t="shared" si="17"/>
        <v/>
      </c>
    </row>
    <row r="358" spans="47:54" ht="21" x14ac:dyDescent="0.25">
      <c r="AU358" s="61">
        <v>45</v>
      </c>
      <c r="AV358" s="61">
        <v>7</v>
      </c>
      <c r="AW358" s="61">
        <v>1</v>
      </c>
      <c r="AX358" s="119" t="s">
        <v>41</v>
      </c>
      <c r="AY358" s="76">
        <v>40</v>
      </c>
      <c r="AZ358" s="76">
        <f t="shared" si="15"/>
        <v>48</v>
      </c>
      <c r="BA358" s="78">
        <f t="shared" si="16"/>
        <v>48</v>
      </c>
      <c r="BB358" s="78" t="str">
        <f t="shared" si="17"/>
        <v/>
      </c>
    </row>
    <row r="359" spans="47:54" ht="21" x14ac:dyDescent="0.25">
      <c r="AU359" s="61">
        <v>45</v>
      </c>
      <c r="AV359" s="61">
        <v>8</v>
      </c>
      <c r="AW359" s="61">
        <v>6</v>
      </c>
      <c r="AX359" s="119" t="s">
        <v>77</v>
      </c>
      <c r="AY359" s="76">
        <v>240</v>
      </c>
      <c r="AZ359" s="76">
        <f t="shared" si="15"/>
        <v>254</v>
      </c>
      <c r="BA359" s="78" t="str">
        <f t="shared" si="16"/>
        <v/>
      </c>
      <c r="BB359" s="78" t="str">
        <f t="shared" si="17"/>
        <v/>
      </c>
    </row>
    <row r="360" spans="47:54" ht="21" x14ac:dyDescent="0.25">
      <c r="AU360" s="61">
        <v>45</v>
      </c>
      <c r="AV360" s="61">
        <v>9</v>
      </c>
      <c r="AW360" s="61">
        <v>4</v>
      </c>
      <c r="AX360" s="119" t="s">
        <v>86</v>
      </c>
      <c r="AY360" s="76">
        <v>160</v>
      </c>
      <c r="AZ360" s="76">
        <f t="shared" si="15"/>
        <v>173</v>
      </c>
      <c r="BA360" s="78" t="str">
        <f t="shared" si="16"/>
        <v/>
      </c>
      <c r="BB360" s="78" t="str">
        <f t="shared" si="17"/>
        <v/>
      </c>
    </row>
    <row r="361" spans="47:54" ht="21" x14ac:dyDescent="0.25">
      <c r="AU361" s="61">
        <v>45</v>
      </c>
      <c r="AV361" s="61">
        <v>10</v>
      </c>
      <c r="AW361" s="61">
        <v>9</v>
      </c>
      <c r="AX361" s="119" t="s">
        <v>129</v>
      </c>
      <c r="AY361" s="76">
        <v>360</v>
      </c>
      <c r="AZ361" s="76">
        <f t="shared" si="15"/>
        <v>379</v>
      </c>
      <c r="BA361" s="78" t="str">
        <f t="shared" si="16"/>
        <v/>
      </c>
      <c r="BB361" s="78" t="str">
        <f t="shared" si="17"/>
        <v/>
      </c>
    </row>
    <row r="362" spans="47:54" ht="21" x14ac:dyDescent="0.25">
      <c r="AU362" s="61">
        <v>45</v>
      </c>
      <c r="AV362" s="61">
        <v>11</v>
      </c>
      <c r="AW362" s="61">
        <v>4</v>
      </c>
      <c r="AX362" s="119" t="s">
        <v>86</v>
      </c>
      <c r="AY362" s="76">
        <v>160</v>
      </c>
      <c r="AZ362" s="76">
        <f t="shared" si="15"/>
        <v>175</v>
      </c>
      <c r="BA362" s="78" t="str">
        <f t="shared" si="16"/>
        <v/>
      </c>
      <c r="BB362" s="78" t="str">
        <f t="shared" si="17"/>
        <v/>
      </c>
    </row>
    <row r="363" spans="47:54" ht="21" x14ac:dyDescent="0.25">
      <c r="AU363" s="61">
        <v>45</v>
      </c>
      <c r="AV363" s="61">
        <v>12</v>
      </c>
      <c r="AW363" s="61">
        <v>5</v>
      </c>
      <c r="AX363" s="119" t="s">
        <v>183</v>
      </c>
      <c r="AY363" s="76">
        <v>168</v>
      </c>
      <c r="AZ363" s="76">
        <f t="shared" si="15"/>
        <v>185</v>
      </c>
      <c r="BA363" s="78" t="str">
        <f t="shared" si="16"/>
        <v/>
      </c>
      <c r="BB363" s="78" t="str">
        <f t="shared" si="17"/>
        <v/>
      </c>
    </row>
    <row r="364" spans="47:54" ht="21" x14ac:dyDescent="0.25">
      <c r="AU364" s="61">
        <v>45</v>
      </c>
      <c r="AV364" s="61">
        <v>13</v>
      </c>
      <c r="AW364" s="61">
        <v>7</v>
      </c>
      <c r="AX364" s="119" t="s">
        <v>130</v>
      </c>
      <c r="AY364" s="76">
        <v>280</v>
      </c>
      <c r="AZ364" s="76">
        <f t="shared" si="15"/>
        <v>300</v>
      </c>
      <c r="BA364" s="78" t="str">
        <f t="shared" si="16"/>
        <v/>
      </c>
      <c r="BB364" s="78" t="str">
        <f t="shared" si="17"/>
        <v/>
      </c>
    </row>
    <row r="365" spans="47:54" ht="21" x14ac:dyDescent="0.25">
      <c r="AU365" s="61">
        <v>45</v>
      </c>
      <c r="AV365" s="61">
        <v>14</v>
      </c>
      <c r="AW365" s="61">
        <v>4</v>
      </c>
      <c r="AX365" s="119" t="s">
        <v>86</v>
      </c>
      <c r="AY365" s="76">
        <v>160</v>
      </c>
      <c r="AZ365" s="76">
        <f t="shared" si="15"/>
        <v>178</v>
      </c>
      <c r="BA365" s="78">
        <f t="shared" si="16"/>
        <v>178</v>
      </c>
      <c r="BB365" s="78" t="str">
        <f t="shared" si="17"/>
        <v/>
      </c>
    </row>
    <row r="366" spans="47:54" ht="21" x14ac:dyDescent="0.25">
      <c r="AU366" s="61">
        <v>45</v>
      </c>
      <c r="AV366" s="61">
        <v>15</v>
      </c>
      <c r="AW366" s="61">
        <v>6</v>
      </c>
      <c r="AX366" s="119" t="s">
        <v>115</v>
      </c>
      <c r="AY366" s="76">
        <v>208</v>
      </c>
      <c r="AZ366" s="76">
        <f t="shared" si="15"/>
        <v>229</v>
      </c>
      <c r="BA366" s="78" t="str">
        <f t="shared" si="16"/>
        <v/>
      </c>
      <c r="BB366" s="78" t="str">
        <f t="shared" si="17"/>
        <v/>
      </c>
    </row>
    <row r="367" spans="47:54" ht="21" x14ac:dyDescent="0.25">
      <c r="AU367" s="61">
        <v>45</v>
      </c>
      <c r="AV367" s="61">
        <v>16</v>
      </c>
      <c r="AW367" s="61">
        <v>6</v>
      </c>
      <c r="AX367" s="119" t="s">
        <v>80</v>
      </c>
      <c r="AY367" s="76">
        <v>208</v>
      </c>
      <c r="AZ367" s="76">
        <f t="shared" si="15"/>
        <v>230</v>
      </c>
      <c r="BA367" s="78" t="str">
        <f t="shared" si="16"/>
        <v/>
      </c>
      <c r="BB367" s="78" t="str">
        <f t="shared" si="17"/>
        <v/>
      </c>
    </row>
    <row r="368" spans="47:54" ht="21" x14ac:dyDescent="0.25">
      <c r="AU368" s="61">
        <v>45</v>
      </c>
      <c r="AV368" s="61">
        <v>17</v>
      </c>
      <c r="AW368" s="61">
        <v>13</v>
      </c>
      <c r="AX368" s="119" t="s">
        <v>195</v>
      </c>
      <c r="AY368" s="76">
        <v>520</v>
      </c>
      <c r="AZ368" s="76">
        <f t="shared" si="15"/>
        <v>550</v>
      </c>
      <c r="BA368" s="78" t="str">
        <f t="shared" si="16"/>
        <v/>
      </c>
      <c r="BB368" s="78" t="str">
        <f t="shared" si="17"/>
        <v/>
      </c>
    </row>
    <row r="369" spans="47:54" ht="21" x14ac:dyDescent="0.25">
      <c r="AU369" s="61">
        <v>45</v>
      </c>
      <c r="AV369" s="61">
        <v>18</v>
      </c>
      <c r="AW369" s="61">
        <v>4</v>
      </c>
      <c r="AX369" s="119" t="s">
        <v>86</v>
      </c>
      <c r="AY369" s="76">
        <v>160</v>
      </c>
      <c r="AZ369" s="76">
        <f t="shared" si="15"/>
        <v>182</v>
      </c>
      <c r="BA369" s="78" t="str">
        <f t="shared" si="16"/>
        <v/>
      </c>
      <c r="BB369" s="78" t="str">
        <f t="shared" si="17"/>
        <v/>
      </c>
    </row>
    <row r="370" spans="47:54" ht="21" x14ac:dyDescent="0.25">
      <c r="AU370" s="61">
        <v>45</v>
      </c>
      <c r="AV370" s="61">
        <v>19</v>
      </c>
      <c r="AW370" s="61">
        <v>5</v>
      </c>
      <c r="AX370" s="119" t="s">
        <v>102</v>
      </c>
      <c r="AY370" s="76">
        <v>200</v>
      </c>
      <c r="AZ370" s="76">
        <f t="shared" si="15"/>
        <v>224</v>
      </c>
      <c r="BA370" s="78" t="str">
        <f t="shared" si="16"/>
        <v/>
      </c>
      <c r="BB370" s="78">
        <f t="shared" si="17"/>
        <v>224</v>
      </c>
    </row>
    <row r="371" spans="47:54" ht="21" x14ac:dyDescent="0.25">
      <c r="AU371" s="61">
        <v>45</v>
      </c>
      <c r="AV371" s="61">
        <v>20</v>
      </c>
      <c r="AW371" s="61">
        <v>3</v>
      </c>
      <c r="AX371" s="119" t="s">
        <v>84</v>
      </c>
      <c r="AY371" s="76">
        <v>88</v>
      </c>
      <c r="AZ371" s="76">
        <f t="shared" si="15"/>
        <v>111</v>
      </c>
      <c r="BA371" s="78" t="str">
        <f t="shared" si="16"/>
        <v/>
      </c>
      <c r="BB371" s="78" t="str">
        <f t="shared" si="17"/>
        <v/>
      </c>
    </row>
    <row r="372" spans="47:54" ht="21" x14ac:dyDescent="0.25">
      <c r="AU372" s="61">
        <v>45</v>
      </c>
      <c r="AV372" s="61">
        <v>21</v>
      </c>
      <c r="AW372" s="61">
        <v>16</v>
      </c>
      <c r="AX372" s="119" t="s">
        <v>196</v>
      </c>
      <c r="AY372" s="76">
        <v>480</v>
      </c>
      <c r="AZ372" s="76">
        <f t="shared" si="15"/>
        <v>517</v>
      </c>
      <c r="BA372" s="78">
        <f t="shared" si="16"/>
        <v>517</v>
      </c>
      <c r="BB372" s="78" t="str">
        <f t="shared" si="17"/>
        <v/>
      </c>
    </row>
    <row r="373" spans="47:54" ht="21" x14ac:dyDescent="0.25">
      <c r="AU373" s="61">
        <v>45</v>
      </c>
      <c r="AV373" s="61">
        <v>22</v>
      </c>
      <c r="AW373" s="61">
        <v>5</v>
      </c>
      <c r="AX373" s="119" t="s">
        <v>183</v>
      </c>
      <c r="AY373" s="76">
        <v>168</v>
      </c>
      <c r="AZ373" s="76">
        <f t="shared" si="15"/>
        <v>195</v>
      </c>
      <c r="BA373" s="78" t="str">
        <f t="shared" si="16"/>
        <v/>
      </c>
      <c r="BB373" s="78" t="str">
        <f t="shared" si="17"/>
        <v/>
      </c>
    </row>
    <row r="374" spans="47:54" ht="21" x14ac:dyDescent="0.25">
      <c r="AU374" s="61">
        <v>45</v>
      </c>
      <c r="AV374" s="61">
        <v>23</v>
      </c>
      <c r="AW374" s="61">
        <v>6</v>
      </c>
      <c r="AX374" s="119" t="s">
        <v>77</v>
      </c>
      <c r="AY374" s="76">
        <v>240</v>
      </c>
      <c r="AZ374" s="76">
        <f t="shared" si="15"/>
        <v>269</v>
      </c>
      <c r="BA374" s="78" t="str">
        <f t="shared" si="16"/>
        <v/>
      </c>
      <c r="BB374" s="78" t="str">
        <f t="shared" si="17"/>
        <v/>
      </c>
    </row>
    <row r="375" spans="47:54" ht="21" x14ac:dyDescent="0.25">
      <c r="AU375" s="61">
        <v>45</v>
      </c>
      <c r="AV375" s="61">
        <v>24</v>
      </c>
      <c r="AW375" s="61">
        <v>10</v>
      </c>
      <c r="AX375" s="119" t="s">
        <v>197</v>
      </c>
      <c r="AY375" s="76">
        <v>336</v>
      </c>
      <c r="AZ375" s="76">
        <f t="shared" si="15"/>
        <v>370</v>
      </c>
      <c r="BA375" s="78" t="str">
        <f t="shared" si="16"/>
        <v/>
      </c>
      <c r="BB375" s="78" t="str">
        <f t="shared" si="17"/>
        <v/>
      </c>
    </row>
    <row r="376" spans="47:54" ht="21" x14ac:dyDescent="0.25">
      <c r="AU376" s="61">
        <v>45</v>
      </c>
      <c r="AV376" s="61">
        <v>25</v>
      </c>
      <c r="AW376" s="61">
        <v>5</v>
      </c>
      <c r="AX376" s="119" t="s">
        <v>113</v>
      </c>
      <c r="AY376" s="76">
        <v>168</v>
      </c>
      <c r="AZ376" s="76">
        <f t="shared" si="15"/>
        <v>198</v>
      </c>
      <c r="BA376" s="78" t="str">
        <f t="shared" si="16"/>
        <v/>
      </c>
      <c r="BB376" s="78" t="str">
        <f t="shared" si="17"/>
        <v/>
      </c>
    </row>
    <row r="377" spans="47:54" ht="21" x14ac:dyDescent="0.25">
      <c r="AU377" s="61">
        <v>45</v>
      </c>
      <c r="AV377" s="61">
        <v>26</v>
      </c>
      <c r="AW377" s="61">
        <v>11</v>
      </c>
      <c r="AX377" s="119" t="s">
        <v>198</v>
      </c>
      <c r="AY377" s="76">
        <v>408</v>
      </c>
      <c r="AZ377" s="76">
        <f t="shared" si="15"/>
        <v>445</v>
      </c>
      <c r="BA377" s="78" t="str">
        <f t="shared" si="16"/>
        <v/>
      </c>
      <c r="BB377" s="78" t="str">
        <f t="shared" si="17"/>
        <v/>
      </c>
    </row>
    <row r="378" spans="47:54" ht="21" x14ac:dyDescent="0.25">
      <c r="AU378" s="61">
        <v>45</v>
      </c>
      <c r="AV378" s="61">
        <v>27</v>
      </c>
      <c r="AW378" s="61">
        <v>6</v>
      </c>
      <c r="AX378" s="119" t="s">
        <v>77</v>
      </c>
      <c r="AY378" s="76">
        <v>240</v>
      </c>
      <c r="AZ378" s="76">
        <f t="shared" si="15"/>
        <v>273</v>
      </c>
      <c r="BA378" s="78" t="str">
        <f t="shared" si="16"/>
        <v/>
      </c>
      <c r="BB378" s="78" t="str">
        <f t="shared" si="17"/>
        <v/>
      </c>
    </row>
    <row r="379" spans="47:54" ht="21" x14ac:dyDescent="0.25">
      <c r="AU379" s="61">
        <v>45</v>
      </c>
      <c r="AV379" s="61">
        <v>28</v>
      </c>
      <c r="AW379" s="61">
        <v>6</v>
      </c>
      <c r="AX379" s="119" t="s">
        <v>77</v>
      </c>
      <c r="AY379" s="76">
        <v>240</v>
      </c>
      <c r="AZ379" s="76">
        <f t="shared" si="15"/>
        <v>274</v>
      </c>
      <c r="BA379" s="78">
        <f t="shared" si="16"/>
        <v>274</v>
      </c>
      <c r="BB379" s="78" t="str">
        <f t="shared" si="17"/>
        <v/>
      </c>
    </row>
    <row r="380" spans="47:54" ht="21" x14ac:dyDescent="0.25">
      <c r="AU380" s="61">
        <v>45</v>
      </c>
      <c r="AV380" s="61">
        <v>29</v>
      </c>
      <c r="AW380" s="61">
        <v>5</v>
      </c>
      <c r="AX380" s="119" t="s">
        <v>183</v>
      </c>
      <c r="AY380" s="76">
        <v>168</v>
      </c>
      <c r="AZ380" s="76">
        <f t="shared" si="15"/>
        <v>202</v>
      </c>
      <c r="BA380" s="78" t="str">
        <f t="shared" si="16"/>
        <v/>
      </c>
      <c r="BB380" s="78" t="str">
        <f t="shared" si="17"/>
        <v/>
      </c>
    </row>
    <row r="381" spans="47:54" ht="21" x14ac:dyDescent="0.25">
      <c r="AU381" s="61">
        <v>45</v>
      </c>
      <c r="AV381" s="61">
        <v>30</v>
      </c>
      <c r="AW381" s="61">
        <v>9</v>
      </c>
      <c r="AX381" s="119" t="s">
        <v>114</v>
      </c>
      <c r="AY381" s="76">
        <v>296</v>
      </c>
      <c r="AZ381" s="76">
        <f t="shared" si="15"/>
        <v>335</v>
      </c>
      <c r="BA381" s="78" t="str">
        <f t="shared" si="16"/>
        <v/>
      </c>
      <c r="BB381" s="78" t="str">
        <f t="shared" si="17"/>
        <v/>
      </c>
    </row>
    <row r="382" spans="47:54" ht="21" x14ac:dyDescent="0.25">
      <c r="AU382" s="61">
        <v>45</v>
      </c>
      <c r="AV382" s="61">
        <v>31</v>
      </c>
      <c r="AW382" s="61">
        <v>8</v>
      </c>
      <c r="AX382" s="119" t="s">
        <v>111</v>
      </c>
      <c r="AY382" s="76">
        <v>320</v>
      </c>
      <c r="AZ382" s="76">
        <f t="shared" si="15"/>
        <v>359</v>
      </c>
      <c r="BA382" s="78" t="str">
        <f t="shared" si="16"/>
        <v/>
      </c>
      <c r="BB382" s="78" t="str">
        <f t="shared" si="17"/>
        <v/>
      </c>
    </row>
    <row r="383" spans="47:54" ht="21" x14ac:dyDescent="0.25">
      <c r="AU383" s="61">
        <v>45</v>
      </c>
      <c r="AV383" s="61">
        <v>32</v>
      </c>
      <c r="AW383" s="61">
        <v>7</v>
      </c>
      <c r="AX383" s="119" t="s">
        <v>199</v>
      </c>
      <c r="AY383" s="76">
        <v>216</v>
      </c>
      <c r="AZ383" s="76">
        <f t="shared" si="15"/>
        <v>255</v>
      </c>
      <c r="BA383" s="78" t="str">
        <f t="shared" si="16"/>
        <v/>
      </c>
      <c r="BB383" s="78" t="str">
        <f t="shared" si="17"/>
        <v/>
      </c>
    </row>
    <row r="384" spans="47:54" ht="21" x14ac:dyDescent="0.25">
      <c r="AU384" s="61">
        <v>45</v>
      </c>
      <c r="AV384" s="61">
        <v>33</v>
      </c>
      <c r="AW384" s="61">
        <v>6</v>
      </c>
      <c r="AX384" s="119" t="s">
        <v>76</v>
      </c>
      <c r="AY384" s="76">
        <v>208</v>
      </c>
      <c r="AZ384" s="76">
        <f t="shared" si="15"/>
        <v>247</v>
      </c>
      <c r="BA384" s="78" t="str">
        <f t="shared" si="16"/>
        <v/>
      </c>
      <c r="BB384" s="78" t="str">
        <f t="shared" si="17"/>
        <v/>
      </c>
    </row>
    <row r="385" spans="47:54" ht="21" x14ac:dyDescent="0.25">
      <c r="AU385" s="61">
        <v>45</v>
      </c>
      <c r="AV385" s="61">
        <v>34</v>
      </c>
      <c r="AW385" s="61">
        <v>11</v>
      </c>
      <c r="AX385" s="119" t="s">
        <v>90</v>
      </c>
      <c r="AY385" s="76">
        <v>440</v>
      </c>
      <c r="AZ385" s="76">
        <f t="shared" si="15"/>
        <v>485</v>
      </c>
      <c r="BA385" s="78" t="str">
        <f t="shared" si="16"/>
        <v/>
      </c>
      <c r="BB385" s="78" t="str">
        <f t="shared" si="17"/>
        <v/>
      </c>
    </row>
    <row r="386" spans="47:54" ht="21" x14ac:dyDescent="0.25">
      <c r="AU386" s="61">
        <v>45</v>
      </c>
      <c r="AV386" s="61">
        <v>35</v>
      </c>
      <c r="AW386" s="61">
        <v>8</v>
      </c>
      <c r="AX386" s="119" t="s">
        <v>200</v>
      </c>
      <c r="AY386" s="76">
        <v>288</v>
      </c>
      <c r="AZ386" s="76">
        <f t="shared" si="15"/>
        <v>331</v>
      </c>
      <c r="BA386" s="78">
        <f t="shared" si="16"/>
        <v>331</v>
      </c>
      <c r="BB386" s="78" t="str">
        <f t="shared" si="17"/>
        <v/>
      </c>
    </row>
    <row r="387" spans="47:54" ht="21" x14ac:dyDescent="0.25">
      <c r="AU387" s="61">
        <v>45</v>
      </c>
      <c r="AV387" s="61">
        <v>36</v>
      </c>
      <c r="AW387" s="61">
        <v>4</v>
      </c>
      <c r="AX387" s="119" t="s">
        <v>107</v>
      </c>
      <c r="AY387" s="76">
        <v>128</v>
      </c>
      <c r="AZ387" s="76">
        <f t="shared" si="15"/>
        <v>168</v>
      </c>
      <c r="BA387" s="78" t="str">
        <f t="shared" si="16"/>
        <v/>
      </c>
      <c r="BB387" s="78" t="str">
        <f t="shared" si="17"/>
        <v/>
      </c>
    </row>
    <row r="388" spans="47:54" ht="21" x14ac:dyDescent="0.25">
      <c r="AU388" s="61">
        <v>45</v>
      </c>
      <c r="AV388" s="61">
        <v>37</v>
      </c>
      <c r="AW388" s="61">
        <v>3</v>
      </c>
      <c r="AX388" s="119" t="s">
        <v>78</v>
      </c>
      <c r="AY388" s="76">
        <v>88</v>
      </c>
      <c r="AZ388" s="76">
        <f t="shared" si="15"/>
        <v>128</v>
      </c>
      <c r="BA388" s="78" t="str">
        <f t="shared" si="16"/>
        <v/>
      </c>
      <c r="BB388" s="78" t="str">
        <f t="shared" si="17"/>
        <v/>
      </c>
    </row>
    <row r="389" spans="47:54" ht="21" x14ac:dyDescent="0.25">
      <c r="AU389" s="61">
        <v>46</v>
      </c>
      <c r="AV389" s="61"/>
      <c r="AW389" s="61">
        <v>5</v>
      </c>
      <c r="AX389" s="117" t="s">
        <v>69</v>
      </c>
      <c r="AY389" s="75">
        <v>136</v>
      </c>
      <c r="AZ389" s="75">
        <f t="shared" si="15"/>
        <v>141</v>
      </c>
      <c r="BA389" s="78">
        <f t="shared" si="16"/>
        <v>141</v>
      </c>
      <c r="BB389" s="78">
        <f t="shared" si="17"/>
        <v>141</v>
      </c>
    </row>
    <row r="390" spans="47:54" ht="21" x14ac:dyDescent="0.25">
      <c r="AU390" s="61">
        <v>46</v>
      </c>
      <c r="AV390" s="61">
        <v>1</v>
      </c>
      <c r="AW390" s="61">
        <v>2</v>
      </c>
      <c r="AX390" s="117" t="s">
        <v>70</v>
      </c>
      <c r="AY390" s="75">
        <v>48</v>
      </c>
      <c r="AZ390" s="75">
        <f t="shared" ref="AZ390:AZ424" si="18">AV390+AW390+AY390</f>
        <v>51</v>
      </c>
      <c r="BA390" s="78" t="str">
        <f t="shared" si="16"/>
        <v/>
      </c>
      <c r="BB390" s="78" t="str">
        <f t="shared" si="17"/>
        <v/>
      </c>
    </row>
    <row r="391" spans="47:54" ht="21" x14ac:dyDescent="0.25">
      <c r="AU391" s="61">
        <v>46</v>
      </c>
      <c r="AV391" s="61">
        <v>2</v>
      </c>
      <c r="AW391" s="61">
        <v>3</v>
      </c>
      <c r="AX391" s="117" t="s">
        <v>78</v>
      </c>
      <c r="AY391" s="75">
        <v>88</v>
      </c>
      <c r="AZ391" s="75">
        <f t="shared" si="18"/>
        <v>93</v>
      </c>
      <c r="BA391" s="78" t="str">
        <f t="shared" ref="BA391:BA424" si="19">IF(MOD(AV391,7)=0,AZ391,"")</f>
        <v/>
      </c>
      <c r="BB391" s="78" t="str">
        <f t="shared" ref="BB391:BB424" si="20">IF(MOD(AV391,19)=0,AZ391,"")</f>
        <v/>
      </c>
    </row>
    <row r="392" spans="47:54" ht="21" x14ac:dyDescent="0.25">
      <c r="AU392" s="61">
        <v>46</v>
      </c>
      <c r="AV392" s="61">
        <v>3</v>
      </c>
      <c r="AW392" s="61">
        <v>9</v>
      </c>
      <c r="AX392" s="117" t="s">
        <v>201</v>
      </c>
      <c r="AY392" s="75">
        <v>328</v>
      </c>
      <c r="AZ392" s="75">
        <f t="shared" si="18"/>
        <v>340</v>
      </c>
      <c r="BA392" s="78" t="str">
        <f t="shared" si="19"/>
        <v/>
      </c>
      <c r="BB392" s="78" t="str">
        <f t="shared" si="20"/>
        <v/>
      </c>
    </row>
    <row r="393" spans="47:54" ht="21" x14ac:dyDescent="0.25">
      <c r="AU393" s="61">
        <v>46</v>
      </c>
      <c r="AV393" s="61">
        <v>4</v>
      </c>
      <c r="AW393" s="61">
        <v>12</v>
      </c>
      <c r="AX393" s="117" t="s">
        <v>85</v>
      </c>
      <c r="AY393" s="75">
        <v>480</v>
      </c>
      <c r="AZ393" s="75">
        <f t="shared" si="18"/>
        <v>496</v>
      </c>
      <c r="BA393" s="78" t="str">
        <f t="shared" si="19"/>
        <v/>
      </c>
      <c r="BB393" s="78" t="str">
        <f t="shared" si="20"/>
        <v/>
      </c>
    </row>
    <row r="394" spans="47:54" ht="21" x14ac:dyDescent="0.25">
      <c r="AU394" s="61">
        <v>46</v>
      </c>
      <c r="AV394" s="61">
        <v>5</v>
      </c>
      <c r="AW394" s="61">
        <v>9</v>
      </c>
      <c r="AX394" s="117" t="s">
        <v>129</v>
      </c>
      <c r="AY394" s="75">
        <v>360</v>
      </c>
      <c r="AZ394" s="75">
        <f t="shared" si="18"/>
        <v>374</v>
      </c>
      <c r="BA394" s="78" t="str">
        <f t="shared" si="19"/>
        <v/>
      </c>
      <c r="BB394" s="78" t="str">
        <f t="shared" si="20"/>
        <v/>
      </c>
    </row>
    <row r="395" spans="47:54" ht="21" x14ac:dyDescent="0.25">
      <c r="AU395" s="61">
        <v>46</v>
      </c>
      <c r="AV395" s="61">
        <v>6</v>
      </c>
      <c r="AW395" s="61">
        <v>3</v>
      </c>
      <c r="AX395" s="117" t="s">
        <v>84</v>
      </c>
      <c r="AY395" s="75">
        <v>88</v>
      </c>
      <c r="AZ395" s="75">
        <f t="shared" si="18"/>
        <v>97</v>
      </c>
      <c r="BA395" s="78" t="str">
        <f t="shared" si="19"/>
        <v/>
      </c>
      <c r="BB395" s="78" t="str">
        <f t="shared" si="20"/>
        <v/>
      </c>
    </row>
    <row r="396" spans="47:54" ht="21" x14ac:dyDescent="0.25">
      <c r="AU396" s="61">
        <v>46</v>
      </c>
      <c r="AV396" s="61">
        <v>7</v>
      </c>
      <c r="AW396" s="61">
        <v>6</v>
      </c>
      <c r="AX396" s="117" t="s">
        <v>79</v>
      </c>
      <c r="AY396" s="75">
        <v>176</v>
      </c>
      <c r="AZ396" s="75">
        <f t="shared" si="18"/>
        <v>189</v>
      </c>
      <c r="BA396" s="78">
        <f t="shared" si="19"/>
        <v>189</v>
      </c>
      <c r="BB396" s="78" t="str">
        <f t="shared" si="20"/>
        <v/>
      </c>
    </row>
    <row r="397" spans="47:54" ht="21" x14ac:dyDescent="0.25">
      <c r="AU397" s="61">
        <v>46</v>
      </c>
      <c r="AV397" s="61">
        <v>8</v>
      </c>
      <c r="AW397" s="61">
        <v>8</v>
      </c>
      <c r="AX397" s="117" t="s">
        <v>202</v>
      </c>
      <c r="AY397" s="75">
        <v>288</v>
      </c>
      <c r="AZ397" s="75">
        <f t="shared" si="18"/>
        <v>304</v>
      </c>
      <c r="BA397" s="78" t="str">
        <f t="shared" si="19"/>
        <v/>
      </c>
      <c r="BB397" s="78" t="str">
        <f t="shared" si="20"/>
        <v/>
      </c>
    </row>
    <row r="398" spans="47:54" ht="21" x14ac:dyDescent="0.25">
      <c r="AU398" s="61">
        <v>46</v>
      </c>
      <c r="AV398" s="61">
        <v>9</v>
      </c>
      <c r="AW398" s="61">
        <v>9</v>
      </c>
      <c r="AX398" s="117" t="s">
        <v>203</v>
      </c>
      <c r="AY398" s="75">
        <v>328</v>
      </c>
      <c r="AZ398" s="75">
        <f t="shared" si="18"/>
        <v>346</v>
      </c>
      <c r="BA398" s="78" t="str">
        <f t="shared" si="19"/>
        <v/>
      </c>
      <c r="BB398" s="78" t="str">
        <f t="shared" si="20"/>
        <v/>
      </c>
    </row>
    <row r="399" spans="47:54" ht="21" x14ac:dyDescent="0.25">
      <c r="AU399" s="61">
        <v>46</v>
      </c>
      <c r="AV399" s="61">
        <v>10</v>
      </c>
      <c r="AW399" s="61">
        <v>9</v>
      </c>
      <c r="AX399" s="117" t="s">
        <v>129</v>
      </c>
      <c r="AY399" s="75">
        <v>360</v>
      </c>
      <c r="AZ399" s="75">
        <f t="shared" si="18"/>
        <v>379</v>
      </c>
      <c r="BA399" s="78" t="str">
        <f t="shared" si="19"/>
        <v/>
      </c>
      <c r="BB399" s="78" t="str">
        <f t="shared" si="20"/>
        <v/>
      </c>
    </row>
    <row r="400" spans="47:54" ht="21" x14ac:dyDescent="0.25">
      <c r="AU400" s="61">
        <v>46</v>
      </c>
      <c r="AV400" s="61">
        <v>11</v>
      </c>
      <c r="AW400" s="61">
        <v>4</v>
      </c>
      <c r="AX400" s="117" t="s">
        <v>86</v>
      </c>
      <c r="AY400" s="75">
        <v>160</v>
      </c>
      <c r="AZ400" s="75">
        <f t="shared" si="18"/>
        <v>175</v>
      </c>
      <c r="BA400" s="78" t="str">
        <f t="shared" si="19"/>
        <v/>
      </c>
      <c r="BB400" s="78" t="str">
        <f t="shared" si="20"/>
        <v/>
      </c>
    </row>
    <row r="401" spans="47:54" ht="21" x14ac:dyDescent="0.25">
      <c r="AU401" s="61">
        <v>46</v>
      </c>
      <c r="AV401" s="61">
        <v>12</v>
      </c>
      <c r="AW401" s="61">
        <v>10</v>
      </c>
      <c r="AX401" s="117" t="s">
        <v>204</v>
      </c>
      <c r="AY401" s="75">
        <v>336</v>
      </c>
      <c r="AZ401" s="75">
        <f t="shared" si="18"/>
        <v>358</v>
      </c>
      <c r="BA401" s="78" t="str">
        <f t="shared" si="19"/>
        <v/>
      </c>
      <c r="BB401" s="78" t="str">
        <f t="shared" si="20"/>
        <v/>
      </c>
    </row>
    <row r="402" spans="47:54" ht="21" x14ac:dyDescent="0.25">
      <c r="AU402" s="61">
        <v>46</v>
      </c>
      <c r="AV402" s="61">
        <v>13</v>
      </c>
      <c r="AW402" s="61">
        <v>5</v>
      </c>
      <c r="AX402" s="117" t="s">
        <v>82</v>
      </c>
      <c r="AY402" s="75">
        <v>168</v>
      </c>
      <c r="AZ402" s="75">
        <f t="shared" si="18"/>
        <v>186</v>
      </c>
      <c r="BA402" s="78" t="str">
        <f t="shared" si="19"/>
        <v/>
      </c>
      <c r="BB402" s="78" t="str">
        <f t="shared" si="20"/>
        <v/>
      </c>
    </row>
    <row r="403" spans="47:54" ht="21" x14ac:dyDescent="0.25">
      <c r="AU403" s="61">
        <v>46</v>
      </c>
      <c r="AV403" s="61">
        <v>14</v>
      </c>
      <c r="AW403" s="61">
        <v>3</v>
      </c>
      <c r="AX403" s="117" t="s">
        <v>84</v>
      </c>
      <c r="AY403" s="75">
        <v>88</v>
      </c>
      <c r="AZ403" s="75">
        <f t="shared" si="18"/>
        <v>105</v>
      </c>
      <c r="BA403" s="78">
        <f t="shared" si="19"/>
        <v>105</v>
      </c>
      <c r="BB403" s="78" t="str">
        <f t="shared" si="20"/>
        <v/>
      </c>
    </row>
    <row r="404" spans="47:54" ht="21" x14ac:dyDescent="0.25">
      <c r="AU404" s="61">
        <v>46</v>
      </c>
      <c r="AV404" s="61">
        <v>15</v>
      </c>
      <c r="AW404" s="61">
        <v>15</v>
      </c>
      <c r="AX404" s="117" t="s">
        <v>205</v>
      </c>
      <c r="AY404" s="75">
        <v>408</v>
      </c>
      <c r="AZ404" s="75">
        <f t="shared" si="18"/>
        <v>438</v>
      </c>
      <c r="BA404" s="78" t="str">
        <f t="shared" si="19"/>
        <v/>
      </c>
      <c r="BB404" s="78" t="str">
        <f t="shared" si="20"/>
        <v/>
      </c>
    </row>
    <row r="405" spans="47:54" ht="21" x14ac:dyDescent="0.25">
      <c r="AU405" s="61">
        <v>46</v>
      </c>
      <c r="AV405" s="61">
        <v>16</v>
      </c>
      <c r="AW405" s="61">
        <v>6</v>
      </c>
      <c r="AX405" s="117" t="s">
        <v>206</v>
      </c>
      <c r="AY405" s="75">
        <v>176</v>
      </c>
      <c r="AZ405" s="75">
        <f t="shared" si="18"/>
        <v>198</v>
      </c>
      <c r="BA405" s="78" t="str">
        <f t="shared" si="19"/>
        <v/>
      </c>
      <c r="BB405" s="78" t="str">
        <f t="shared" si="20"/>
        <v/>
      </c>
    </row>
    <row r="406" spans="47:54" ht="21" x14ac:dyDescent="0.25">
      <c r="AU406" s="61">
        <v>46</v>
      </c>
      <c r="AV406" s="61">
        <v>17</v>
      </c>
      <c r="AW406" s="61">
        <v>6</v>
      </c>
      <c r="AX406" s="117" t="s">
        <v>123</v>
      </c>
      <c r="AY406" s="75">
        <v>208</v>
      </c>
      <c r="AZ406" s="75">
        <f t="shared" si="18"/>
        <v>231</v>
      </c>
      <c r="BA406" s="78" t="str">
        <f t="shared" si="19"/>
        <v/>
      </c>
      <c r="BB406" s="78" t="str">
        <f t="shared" si="20"/>
        <v/>
      </c>
    </row>
    <row r="407" spans="47:54" ht="21" x14ac:dyDescent="0.25">
      <c r="AU407" s="61">
        <v>46</v>
      </c>
      <c r="AV407" s="61">
        <v>18</v>
      </c>
      <c r="AW407" s="61">
        <v>8</v>
      </c>
      <c r="AX407" s="117" t="s">
        <v>207</v>
      </c>
      <c r="AY407" s="75">
        <v>288</v>
      </c>
      <c r="AZ407" s="75">
        <f t="shared" si="18"/>
        <v>314</v>
      </c>
      <c r="BA407" s="78" t="str">
        <f t="shared" si="19"/>
        <v/>
      </c>
      <c r="BB407" s="78" t="str">
        <f t="shared" si="20"/>
        <v/>
      </c>
    </row>
    <row r="408" spans="47:54" ht="21" x14ac:dyDescent="0.25">
      <c r="AU408" s="61">
        <v>46</v>
      </c>
      <c r="AV408" s="61">
        <v>19</v>
      </c>
      <c r="AW408" s="61">
        <v>8</v>
      </c>
      <c r="AX408" s="117" t="s">
        <v>111</v>
      </c>
      <c r="AY408" s="75">
        <v>320</v>
      </c>
      <c r="AZ408" s="75">
        <f t="shared" si="18"/>
        <v>347</v>
      </c>
      <c r="BA408" s="78" t="str">
        <f t="shared" si="19"/>
        <v/>
      </c>
      <c r="BB408" s="78">
        <f t="shared" si="20"/>
        <v>347</v>
      </c>
    </row>
    <row r="409" spans="47:54" ht="21" x14ac:dyDescent="0.25">
      <c r="AU409" s="61">
        <v>46</v>
      </c>
      <c r="AV409" s="61">
        <v>20</v>
      </c>
      <c r="AW409" s="61">
        <v>13</v>
      </c>
      <c r="AX409" s="117" t="s">
        <v>208</v>
      </c>
      <c r="AY409" s="75">
        <v>456</v>
      </c>
      <c r="AZ409" s="75">
        <f t="shared" si="18"/>
        <v>489</v>
      </c>
      <c r="BA409" s="78" t="str">
        <f t="shared" si="19"/>
        <v/>
      </c>
      <c r="BB409" s="78" t="str">
        <f t="shared" si="20"/>
        <v/>
      </c>
    </row>
    <row r="410" spans="47:54" ht="21" x14ac:dyDescent="0.25">
      <c r="AU410" s="61">
        <v>46</v>
      </c>
      <c r="AV410" s="61">
        <v>21</v>
      </c>
      <c r="AW410" s="61">
        <v>7</v>
      </c>
      <c r="AX410" s="117" t="s">
        <v>209</v>
      </c>
      <c r="AY410" s="75">
        <v>248</v>
      </c>
      <c r="AZ410" s="75">
        <f t="shared" si="18"/>
        <v>276</v>
      </c>
      <c r="BA410" s="78">
        <f t="shared" si="19"/>
        <v>276</v>
      </c>
      <c r="BB410" s="78" t="str">
        <f t="shared" si="20"/>
        <v/>
      </c>
    </row>
    <row r="411" spans="47:54" ht="21" x14ac:dyDescent="0.25">
      <c r="AU411" s="61">
        <v>46</v>
      </c>
      <c r="AV411" s="61">
        <v>22</v>
      </c>
      <c r="AW411" s="61">
        <v>2</v>
      </c>
      <c r="AX411" s="117" t="s">
        <v>71</v>
      </c>
      <c r="AY411" s="75">
        <v>80</v>
      </c>
      <c r="AZ411" s="75">
        <f t="shared" si="18"/>
        <v>104</v>
      </c>
      <c r="BA411" s="78" t="str">
        <f t="shared" si="19"/>
        <v/>
      </c>
      <c r="BB411" s="78" t="str">
        <f t="shared" si="20"/>
        <v/>
      </c>
    </row>
    <row r="412" spans="47:54" ht="21" x14ac:dyDescent="0.25">
      <c r="AU412" s="61">
        <v>46</v>
      </c>
      <c r="AV412" s="61">
        <v>23</v>
      </c>
      <c r="AW412" s="61">
        <v>6</v>
      </c>
      <c r="AX412" s="117" t="s">
        <v>77</v>
      </c>
      <c r="AY412" s="75">
        <v>240</v>
      </c>
      <c r="AZ412" s="75">
        <f t="shared" si="18"/>
        <v>269</v>
      </c>
      <c r="BA412" s="78" t="str">
        <f t="shared" si="19"/>
        <v/>
      </c>
      <c r="BB412" s="78" t="str">
        <f t="shared" si="20"/>
        <v/>
      </c>
    </row>
    <row r="413" spans="47:54" ht="21" x14ac:dyDescent="0.25">
      <c r="AU413" s="61">
        <v>46</v>
      </c>
      <c r="AV413" s="61">
        <v>24</v>
      </c>
      <c r="AW413" s="61">
        <v>9</v>
      </c>
      <c r="AX413" s="117" t="s">
        <v>210</v>
      </c>
      <c r="AY413" s="75">
        <v>328</v>
      </c>
      <c r="AZ413" s="75">
        <f t="shared" si="18"/>
        <v>361</v>
      </c>
      <c r="BA413" s="78" t="str">
        <f t="shared" si="19"/>
        <v/>
      </c>
      <c r="BB413" s="78" t="str">
        <f t="shared" si="20"/>
        <v/>
      </c>
    </row>
    <row r="414" spans="47:54" ht="21" x14ac:dyDescent="0.25">
      <c r="AU414" s="61">
        <v>46</v>
      </c>
      <c r="AV414" s="61">
        <v>25</v>
      </c>
      <c r="AW414" s="61">
        <v>8</v>
      </c>
      <c r="AX414" s="117" t="s">
        <v>92</v>
      </c>
      <c r="AY414" s="75">
        <v>288</v>
      </c>
      <c r="AZ414" s="75">
        <f t="shared" si="18"/>
        <v>321</v>
      </c>
      <c r="BA414" s="78" t="str">
        <f t="shared" si="19"/>
        <v/>
      </c>
      <c r="BB414" s="78" t="str">
        <f t="shared" si="20"/>
        <v/>
      </c>
    </row>
    <row r="415" spans="47:54" ht="21" x14ac:dyDescent="0.25">
      <c r="AU415" s="61">
        <v>46</v>
      </c>
      <c r="AV415" s="61">
        <v>26</v>
      </c>
      <c r="AW415" s="61">
        <v>18</v>
      </c>
      <c r="AX415" s="117" t="s">
        <v>211</v>
      </c>
      <c r="AY415" s="75">
        <v>656</v>
      </c>
      <c r="AZ415" s="75">
        <f t="shared" si="18"/>
        <v>700</v>
      </c>
      <c r="BA415" s="78" t="str">
        <f t="shared" si="19"/>
        <v/>
      </c>
      <c r="BB415" s="78" t="str">
        <f t="shared" si="20"/>
        <v/>
      </c>
    </row>
    <row r="416" spans="47:54" ht="21" x14ac:dyDescent="0.25">
      <c r="AU416" s="61">
        <v>46</v>
      </c>
      <c r="AV416" s="61">
        <v>27</v>
      </c>
      <c r="AW416" s="61">
        <v>5</v>
      </c>
      <c r="AX416" s="117" t="s">
        <v>183</v>
      </c>
      <c r="AY416" s="75">
        <v>168</v>
      </c>
      <c r="AZ416" s="75">
        <f t="shared" si="18"/>
        <v>200</v>
      </c>
      <c r="BA416" s="78" t="str">
        <f t="shared" si="19"/>
        <v/>
      </c>
      <c r="BB416" s="78" t="str">
        <f t="shared" si="20"/>
        <v/>
      </c>
    </row>
    <row r="417" spans="47:54" ht="21" x14ac:dyDescent="0.25">
      <c r="AU417" s="61">
        <v>46</v>
      </c>
      <c r="AV417" s="61">
        <v>28</v>
      </c>
      <c r="AW417" s="61">
        <v>5</v>
      </c>
      <c r="AX417" s="117" t="s">
        <v>102</v>
      </c>
      <c r="AY417" s="75">
        <v>200</v>
      </c>
      <c r="AZ417" s="75">
        <f t="shared" si="18"/>
        <v>233</v>
      </c>
      <c r="BA417" s="78">
        <f t="shared" si="19"/>
        <v>233</v>
      </c>
      <c r="BB417" s="78" t="str">
        <f t="shared" si="20"/>
        <v/>
      </c>
    </row>
    <row r="418" spans="47:54" ht="21" x14ac:dyDescent="0.25">
      <c r="AU418" s="61">
        <v>46</v>
      </c>
      <c r="AV418" s="61">
        <v>29</v>
      </c>
      <c r="AW418" s="61">
        <v>8</v>
      </c>
      <c r="AX418" s="117" t="s">
        <v>212</v>
      </c>
      <c r="AY418" s="75">
        <v>288</v>
      </c>
      <c r="AZ418" s="75">
        <f t="shared" si="18"/>
        <v>325</v>
      </c>
      <c r="BA418" s="78" t="str">
        <f t="shared" si="19"/>
        <v/>
      </c>
      <c r="BB418" s="78" t="str">
        <f t="shared" si="20"/>
        <v/>
      </c>
    </row>
    <row r="419" spans="47:54" ht="21" x14ac:dyDescent="0.25">
      <c r="AU419" s="61">
        <v>46</v>
      </c>
      <c r="AV419" s="61">
        <v>30</v>
      </c>
      <c r="AW419" s="61">
        <v>9</v>
      </c>
      <c r="AX419" s="117" t="s">
        <v>203</v>
      </c>
      <c r="AY419" s="75">
        <v>328</v>
      </c>
      <c r="AZ419" s="75">
        <f t="shared" si="18"/>
        <v>367</v>
      </c>
      <c r="BA419" s="78" t="str">
        <f t="shared" si="19"/>
        <v/>
      </c>
      <c r="BB419" s="78" t="str">
        <f t="shared" si="20"/>
        <v/>
      </c>
    </row>
    <row r="420" spans="47:54" ht="21" x14ac:dyDescent="0.25">
      <c r="AU420" s="61">
        <v>46</v>
      </c>
      <c r="AV420" s="61">
        <v>31</v>
      </c>
      <c r="AW420" s="61">
        <v>8</v>
      </c>
      <c r="AX420" s="117" t="s">
        <v>111</v>
      </c>
      <c r="AY420" s="75">
        <v>320</v>
      </c>
      <c r="AZ420" s="75">
        <f t="shared" si="18"/>
        <v>359</v>
      </c>
      <c r="BA420" s="78" t="str">
        <f t="shared" si="19"/>
        <v/>
      </c>
      <c r="BB420" s="78" t="str">
        <f t="shared" si="20"/>
        <v/>
      </c>
    </row>
    <row r="421" spans="47:54" ht="21" x14ac:dyDescent="0.25">
      <c r="AU421" s="61">
        <v>46</v>
      </c>
      <c r="AV421" s="61">
        <v>32</v>
      </c>
      <c r="AW421" s="61">
        <v>4</v>
      </c>
      <c r="AX421" s="117" t="s">
        <v>86</v>
      </c>
      <c r="AY421" s="75">
        <v>160</v>
      </c>
      <c r="AZ421" s="75">
        <f t="shared" si="18"/>
        <v>196</v>
      </c>
      <c r="BA421" s="78" t="str">
        <f t="shared" si="19"/>
        <v/>
      </c>
      <c r="BB421" s="78" t="str">
        <f t="shared" si="20"/>
        <v/>
      </c>
    </row>
    <row r="422" spans="47:54" ht="21" x14ac:dyDescent="0.25">
      <c r="AU422" s="61">
        <v>46</v>
      </c>
      <c r="AV422" s="61">
        <v>33</v>
      </c>
      <c r="AW422" s="61">
        <v>5</v>
      </c>
      <c r="AX422" s="117" t="s">
        <v>192</v>
      </c>
      <c r="AY422" s="75">
        <v>168</v>
      </c>
      <c r="AZ422" s="75">
        <f t="shared" si="18"/>
        <v>206</v>
      </c>
      <c r="BA422" s="78" t="str">
        <f t="shared" si="19"/>
        <v/>
      </c>
      <c r="BB422" s="78" t="str">
        <f t="shared" si="20"/>
        <v/>
      </c>
    </row>
    <row r="423" spans="47:54" ht="21" x14ac:dyDescent="0.25">
      <c r="AU423" s="61">
        <v>46</v>
      </c>
      <c r="AV423" s="61">
        <v>34</v>
      </c>
      <c r="AW423" s="61">
        <v>4</v>
      </c>
      <c r="AX423" s="117" t="s">
        <v>100</v>
      </c>
      <c r="AY423" s="75">
        <v>128</v>
      </c>
      <c r="AZ423" s="75">
        <f t="shared" si="18"/>
        <v>166</v>
      </c>
      <c r="BA423" s="78" t="str">
        <f t="shared" si="19"/>
        <v/>
      </c>
      <c r="BB423" s="78" t="str">
        <f t="shared" si="20"/>
        <v/>
      </c>
    </row>
    <row r="424" spans="47:54" ht="21" x14ac:dyDescent="0.25">
      <c r="AU424" s="61">
        <v>46</v>
      </c>
      <c r="AV424" s="61">
        <v>35</v>
      </c>
      <c r="AW424" s="61">
        <v>10</v>
      </c>
      <c r="AX424" s="117" t="s">
        <v>94</v>
      </c>
      <c r="AY424" s="75">
        <v>400</v>
      </c>
      <c r="AZ424" s="75">
        <f t="shared" si="18"/>
        <v>445</v>
      </c>
      <c r="BA424" s="78">
        <f t="shared" si="19"/>
        <v>445</v>
      </c>
      <c r="BB424" s="78" t="str">
        <f t="shared" si="20"/>
        <v/>
      </c>
    </row>
    <row r="426" spans="47:54" x14ac:dyDescent="0.25">
      <c r="AZ426" s="8"/>
      <c r="BA426" s="8"/>
      <c r="BB426" s="8"/>
    </row>
    <row r="427" spans="47:54" x14ac:dyDescent="0.25">
      <c r="AU427" s="8"/>
      <c r="AV427" s="8"/>
      <c r="AW427" s="8"/>
      <c r="AX427" s="8"/>
      <c r="AZ427" s="8"/>
      <c r="BA427" s="8"/>
      <c r="BB427" s="8"/>
    </row>
    <row r="428" spans="47:54" x14ac:dyDescent="0.25">
      <c r="AZ428" s="8"/>
      <c r="BA428" s="8"/>
      <c r="BB428" s="8"/>
    </row>
    <row r="429" spans="47:54" x14ac:dyDescent="0.25">
      <c r="AZ429" s="8"/>
      <c r="BA429" s="8"/>
      <c r="BB429" s="8"/>
    </row>
    <row r="430" spans="47:54" x14ac:dyDescent="0.25">
      <c r="AZ430" s="8"/>
      <c r="BA430" s="8"/>
      <c r="BB430" s="8"/>
    </row>
  </sheetData>
  <mergeCells count="93">
    <mergeCell ref="AD82:AS82"/>
    <mergeCell ref="AD83:AS83"/>
    <mergeCell ref="AD72:AS72"/>
    <mergeCell ref="AD73:AS73"/>
    <mergeCell ref="AD70:AS71"/>
    <mergeCell ref="AD76:AS77"/>
    <mergeCell ref="AD78:AS78"/>
    <mergeCell ref="AD79:AS79"/>
    <mergeCell ref="AD80:AS81"/>
    <mergeCell ref="AZ2:AZ4"/>
    <mergeCell ref="AD48:AS49"/>
    <mergeCell ref="AD50:AS50"/>
    <mergeCell ref="AD51:AS51"/>
    <mergeCell ref="AD34:AS34"/>
    <mergeCell ref="AD35:AS44"/>
    <mergeCell ref="AD45:AS45"/>
    <mergeCell ref="AD46:AS46"/>
    <mergeCell ref="B2:K3"/>
    <mergeCell ref="B30:K31"/>
    <mergeCell ref="C20:F20"/>
    <mergeCell ref="C18:F18"/>
    <mergeCell ref="C19:F19"/>
    <mergeCell ref="B28:K28"/>
    <mergeCell ref="C23:F23"/>
    <mergeCell ref="C21:F21"/>
    <mergeCell ref="AD66:AS67"/>
    <mergeCell ref="AD68:AS68"/>
    <mergeCell ref="AD69:AS69"/>
    <mergeCell ref="AU2:AY4"/>
    <mergeCell ref="AD28:AS28"/>
    <mergeCell ref="AD62:AS62"/>
    <mergeCell ref="AD63:AS63"/>
    <mergeCell ref="AD52:AS61"/>
    <mergeCell ref="AD31:AS32"/>
    <mergeCell ref="AD33:AS33"/>
    <mergeCell ref="M72:R72"/>
    <mergeCell ref="M56:AB56"/>
    <mergeCell ref="B53:E53"/>
    <mergeCell ref="M67:N67"/>
    <mergeCell ref="O67:P67"/>
    <mergeCell ref="Q67:R67"/>
    <mergeCell ref="M69:R69"/>
    <mergeCell ref="M66:R66"/>
    <mergeCell ref="M68:N68"/>
    <mergeCell ref="O68:P68"/>
    <mergeCell ref="B66:K66"/>
    <mergeCell ref="B69:K69"/>
    <mergeCell ref="Q68:R68"/>
    <mergeCell ref="B62:E62"/>
    <mergeCell ref="M70:R70"/>
    <mergeCell ref="M71:R71"/>
    <mergeCell ref="A24:A25"/>
    <mergeCell ref="H24:J24"/>
    <mergeCell ref="H25:J25"/>
    <mergeCell ref="H26:J26"/>
    <mergeCell ref="K26:K27"/>
    <mergeCell ref="H27:J27"/>
    <mergeCell ref="C24:F25"/>
    <mergeCell ref="B24:B25"/>
    <mergeCell ref="A26:A27"/>
    <mergeCell ref="K24:K25"/>
    <mergeCell ref="BB2:BB5"/>
    <mergeCell ref="B26:B27"/>
    <mergeCell ref="C26:F27"/>
    <mergeCell ref="AD7:AS26"/>
    <mergeCell ref="M7:AB26"/>
    <mergeCell ref="B12:C12"/>
    <mergeCell ref="H18:J18"/>
    <mergeCell ref="G19:J19"/>
    <mergeCell ref="H20:J20"/>
    <mergeCell ref="H21:J21"/>
    <mergeCell ref="H22:J22"/>
    <mergeCell ref="H23:J23"/>
    <mergeCell ref="M27:AB27"/>
    <mergeCell ref="AD27:AS27"/>
    <mergeCell ref="M6:AB6"/>
    <mergeCell ref="AD6:AS6"/>
    <mergeCell ref="B67:K68"/>
    <mergeCell ref="B36:E36"/>
    <mergeCell ref="B45:E45"/>
    <mergeCell ref="M28:AB28"/>
    <mergeCell ref="BA2:BA5"/>
    <mergeCell ref="M50:AB50"/>
    <mergeCell ref="M51:AB54"/>
    <mergeCell ref="M55:AB55"/>
    <mergeCell ref="M49:AB49"/>
    <mergeCell ref="M46:AB48"/>
    <mergeCell ref="M2:AB4"/>
    <mergeCell ref="AD2:AS4"/>
    <mergeCell ref="M5:AB5"/>
    <mergeCell ref="AD5:AS5"/>
    <mergeCell ref="B17:J17"/>
    <mergeCell ref="C22:F22"/>
  </mergeCells>
  <conditionalFormatting sqref="G22">
    <cfRule type="expression" dxfId="15" priority="42">
      <formula>#REF!="0"</formula>
    </cfRule>
  </conditionalFormatting>
  <conditionalFormatting sqref="G19:J19">
    <cfRule type="expression" dxfId="14" priority="4">
      <formula>$F$14=$K$12</formula>
    </cfRule>
  </conditionalFormatting>
  <pageMargins left="0.7" right="0.7" top="0.75" bottom="0.75" header="0.3" footer="0.3"/>
  <pageSetup paperSize="9" orientation="portrait" r:id="rId1"/>
  <ignoredErrors>
    <ignoredError sqref="AX9 AX20 AX59 AX110 AX203:AX204 AX215 AX235 AX245 AX293 AX300:AX306 AX318:AX424 AX87 AX65:AX86 AX88:AX9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3F2E9-9035-4ACA-BBBE-96C1B65472E1}">
  <sheetPr codeName="Sayfa10"/>
  <dimension ref="A1:W35"/>
  <sheetViews>
    <sheetView zoomScale="55" zoomScaleNormal="55" workbookViewId="0">
      <selection activeCell="F38" sqref="F38"/>
    </sheetView>
  </sheetViews>
  <sheetFormatPr defaultRowHeight="15" x14ac:dyDescent="0.25"/>
  <cols>
    <col min="1" max="1" width="2.85546875" customWidth="1"/>
    <col min="2" max="2" width="22.85546875" customWidth="1"/>
    <col min="3" max="3" width="17.140625" customWidth="1"/>
    <col min="4" max="5" width="14.7109375" customWidth="1"/>
    <col min="6" max="6" width="16.28515625" customWidth="1"/>
    <col min="7" max="7" width="15.28515625" customWidth="1"/>
    <col min="8" max="9" width="17" customWidth="1"/>
    <col min="10" max="10" width="23.7109375" customWidth="1"/>
    <col min="11" max="11" width="16.28515625" customWidth="1"/>
    <col min="14" max="14" width="20.5703125" customWidth="1"/>
    <col min="15" max="17" width="11" customWidth="1"/>
    <col min="18" max="18" width="14.28515625" customWidth="1"/>
    <col min="19" max="21" width="17" customWidth="1"/>
    <col min="22" max="22" width="23.7109375" customWidth="1"/>
    <col min="23" max="23" width="14.28515625" customWidth="1"/>
  </cols>
  <sheetData>
    <row r="1" spans="2:23" ht="15" customHeight="1" x14ac:dyDescent="0.25">
      <c r="B1" s="342" t="s">
        <v>259</v>
      </c>
      <c r="C1" s="342"/>
      <c r="D1" s="342"/>
      <c r="E1" s="342"/>
      <c r="F1" s="342"/>
      <c r="G1" s="342"/>
      <c r="H1" s="342"/>
      <c r="I1" s="342"/>
      <c r="J1" s="342"/>
      <c r="K1" s="342"/>
      <c r="N1" s="177"/>
      <c r="O1" s="177"/>
    </row>
    <row r="2" spans="2:23" ht="48" customHeight="1" thickBot="1" x14ac:dyDescent="0.3">
      <c r="B2" s="342"/>
      <c r="C2" s="342"/>
      <c r="D2" s="342"/>
      <c r="E2" s="342"/>
      <c r="F2" s="342"/>
      <c r="G2" s="342"/>
      <c r="H2" s="342"/>
      <c r="I2" s="342"/>
      <c r="J2" s="342"/>
      <c r="K2" s="342"/>
      <c r="N2" s="178"/>
      <c r="O2" s="178"/>
    </row>
    <row r="3" spans="2:23" ht="24.75" thickBot="1" x14ac:dyDescent="0.3">
      <c r="B3" s="343"/>
      <c r="C3" s="343"/>
      <c r="D3" s="343"/>
      <c r="E3" s="343"/>
      <c r="F3" s="343"/>
      <c r="G3" s="343"/>
      <c r="H3" s="343"/>
      <c r="I3" s="343"/>
      <c r="J3" s="343"/>
      <c r="K3" s="343"/>
      <c r="N3" s="92" t="s">
        <v>60</v>
      </c>
      <c r="O3" s="97" t="s">
        <v>0</v>
      </c>
      <c r="P3" s="97" t="s">
        <v>61</v>
      </c>
      <c r="Q3" s="97" t="s">
        <v>62</v>
      </c>
      <c r="R3" s="92" t="s">
        <v>3</v>
      </c>
      <c r="S3" s="80" t="s">
        <v>63</v>
      </c>
      <c r="T3" s="80" t="s">
        <v>64</v>
      </c>
      <c r="U3" s="121" t="s">
        <v>218</v>
      </c>
      <c r="V3" s="92" t="s">
        <v>59</v>
      </c>
      <c r="W3" s="93" t="s">
        <v>3</v>
      </c>
    </row>
    <row r="4" spans="2:23" ht="26.25" thickBot="1" x14ac:dyDescent="0.3">
      <c r="B4" s="92" t="s">
        <v>60</v>
      </c>
      <c r="C4" s="164" t="s">
        <v>0</v>
      </c>
      <c r="D4" s="171" t="s">
        <v>256</v>
      </c>
      <c r="E4" s="172" t="s">
        <v>257</v>
      </c>
      <c r="F4" s="92" t="s">
        <v>3</v>
      </c>
      <c r="G4" s="80" t="s">
        <v>63</v>
      </c>
      <c r="H4" s="80" t="s">
        <v>64</v>
      </c>
      <c r="I4" s="121" t="s">
        <v>218</v>
      </c>
      <c r="J4" s="92" t="s">
        <v>59</v>
      </c>
      <c r="K4" s="93" t="s">
        <v>3</v>
      </c>
      <c r="N4" s="98" t="s">
        <v>5</v>
      </c>
      <c r="O4" s="99" t="s">
        <v>6</v>
      </c>
      <c r="P4" s="105">
        <v>101</v>
      </c>
      <c r="Q4" s="106">
        <v>52</v>
      </c>
      <c r="R4" s="142">
        <v>153</v>
      </c>
      <c r="S4" s="81"/>
      <c r="T4" s="148">
        <v>1</v>
      </c>
      <c r="U4" s="123" t="s">
        <v>325</v>
      </c>
      <c r="V4" s="94" t="s">
        <v>326</v>
      </c>
      <c r="W4" s="95">
        <v>9</v>
      </c>
    </row>
    <row r="5" spans="2:23" ht="23.25" x14ac:dyDescent="0.25">
      <c r="B5" s="98" t="s">
        <v>5</v>
      </c>
      <c r="C5" s="165" t="s">
        <v>6</v>
      </c>
      <c r="D5" s="173">
        <v>101</v>
      </c>
      <c r="E5" s="112">
        <v>52</v>
      </c>
      <c r="F5" s="142">
        <v>153</v>
      </c>
      <c r="G5" s="81">
        <v>6</v>
      </c>
      <c r="H5" s="82">
        <v>1</v>
      </c>
      <c r="I5" s="123" t="s">
        <v>325</v>
      </c>
      <c r="J5" s="94" t="s">
        <v>326</v>
      </c>
      <c r="K5" s="95">
        <v>9</v>
      </c>
      <c r="N5" s="100" t="s">
        <v>7</v>
      </c>
      <c r="O5" s="101" t="s">
        <v>6</v>
      </c>
      <c r="P5" s="107">
        <v>201</v>
      </c>
      <c r="Q5" s="108">
        <v>35</v>
      </c>
      <c r="R5" s="143">
        <v>236</v>
      </c>
      <c r="S5" s="83"/>
      <c r="T5" s="149">
        <v>8</v>
      </c>
      <c r="U5" s="123" t="s">
        <v>327</v>
      </c>
      <c r="V5" s="94" t="s">
        <v>328</v>
      </c>
      <c r="W5" s="95">
        <v>11</v>
      </c>
    </row>
    <row r="6" spans="2:23" ht="24" thickBot="1" x14ac:dyDescent="0.3">
      <c r="B6" s="100" t="s">
        <v>7</v>
      </c>
      <c r="C6" s="166" t="s">
        <v>6</v>
      </c>
      <c r="D6" s="174">
        <v>201</v>
      </c>
      <c r="E6" s="113">
        <v>35</v>
      </c>
      <c r="F6" s="143">
        <v>236</v>
      </c>
      <c r="G6" s="83">
        <v>5</v>
      </c>
      <c r="H6" s="84">
        <v>8</v>
      </c>
      <c r="I6" s="123" t="s">
        <v>327</v>
      </c>
      <c r="J6" s="94" t="s">
        <v>328</v>
      </c>
      <c r="K6" s="95">
        <v>11</v>
      </c>
      <c r="N6" s="102" t="s">
        <v>8</v>
      </c>
      <c r="O6" s="103" t="s">
        <v>6</v>
      </c>
      <c r="P6" s="109">
        <v>654</v>
      </c>
      <c r="Q6" s="110">
        <v>24</v>
      </c>
      <c r="R6" s="143">
        <v>678</v>
      </c>
      <c r="S6" s="83"/>
      <c r="T6" s="149">
        <v>13</v>
      </c>
      <c r="U6" s="123" t="s">
        <v>329</v>
      </c>
      <c r="V6" s="94" t="s">
        <v>330</v>
      </c>
      <c r="W6" s="95">
        <v>21</v>
      </c>
    </row>
    <row r="7" spans="2:23" ht="29.25" thickBot="1" x14ac:dyDescent="0.3">
      <c r="B7" s="100" t="s">
        <v>8</v>
      </c>
      <c r="C7" s="166" t="s">
        <v>6</v>
      </c>
      <c r="D7" s="174">
        <v>654</v>
      </c>
      <c r="E7" s="113">
        <v>24</v>
      </c>
      <c r="F7" s="143">
        <v>678</v>
      </c>
      <c r="G7" s="83">
        <v>6</v>
      </c>
      <c r="H7" s="84">
        <v>13</v>
      </c>
      <c r="I7" s="123" t="s">
        <v>329</v>
      </c>
      <c r="J7" s="94" t="s">
        <v>330</v>
      </c>
      <c r="K7" s="95">
        <v>21</v>
      </c>
      <c r="N7" s="330" t="s">
        <v>13</v>
      </c>
      <c r="O7" s="331"/>
      <c r="P7" s="331"/>
      <c r="Q7" s="332"/>
      <c r="R7" s="139">
        <v>1067</v>
      </c>
      <c r="S7" s="151"/>
      <c r="T7" s="152">
        <v>22</v>
      </c>
      <c r="U7" s="153"/>
      <c r="V7" s="96"/>
      <c r="W7" s="154">
        <v>41</v>
      </c>
    </row>
    <row r="8" spans="2:23" ht="27" thickBot="1" x14ac:dyDescent="0.3">
      <c r="B8" s="100" t="s">
        <v>9</v>
      </c>
      <c r="C8" s="166" t="s">
        <v>6</v>
      </c>
      <c r="D8" s="174">
        <v>236</v>
      </c>
      <c r="E8" s="113">
        <v>28</v>
      </c>
      <c r="F8" s="143">
        <v>264</v>
      </c>
      <c r="G8" s="83">
        <v>5</v>
      </c>
      <c r="H8" s="84">
        <v>17</v>
      </c>
      <c r="I8" s="123" t="s">
        <v>331</v>
      </c>
      <c r="J8" s="94" t="s">
        <v>332</v>
      </c>
      <c r="K8" s="95">
        <v>21</v>
      </c>
      <c r="N8" s="85"/>
      <c r="O8" s="85"/>
      <c r="P8" s="85"/>
      <c r="Q8" s="85"/>
      <c r="R8" s="86">
        <v>19</v>
      </c>
      <c r="S8" s="141"/>
      <c r="T8" s="141"/>
      <c r="U8" s="122"/>
      <c r="V8" s="85"/>
      <c r="W8" s="86">
        <v>19</v>
      </c>
    </row>
    <row r="9" spans="2:23" ht="29.25" thickBot="1" x14ac:dyDescent="0.3">
      <c r="B9" s="100" t="s">
        <v>10</v>
      </c>
      <c r="C9" s="166" t="s">
        <v>6</v>
      </c>
      <c r="D9" s="174">
        <v>895</v>
      </c>
      <c r="E9" s="113">
        <v>63</v>
      </c>
      <c r="F9" s="143">
        <v>958</v>
      </c>
      <c r="G9" s="83">
        <v>6</v>
      </c>
      <c r="H9" s="84">
        <v>8</v>
      </c>
      <c r="I9" s="123" t="s">
        <v>333</v>
      </c>
      <c r="J9" s="94" t="s">
        <v>334</v>
      </c>
      <c r="K9" s="95">
        <v>31</v>
      </c>
      <c r="N9" s="85"/>
      <c r="O9" s="85"/>
      <c r="P9" s="85"/>
      <c r="Q9" s="85"/>
      <c r="R9" s="154">
        <v>56.157894736842103</v>
      </c>
      <c r="S9" s="122"/>
      <c r="T9" s="122"/>
      <c r="U9" s="87"/>
      <c r="V9" s="138"/>
      <c r="W9" s="140">
        <v>779</v>
      </c>
    </row>
    <row r="10" spans="2:23" ht="24" thickBot="1" x14ac:dyDescent="0.3">
      <c r="B10" s="100" t="s">
        <v>11</v>
      </c>
      <c r="C10" s="166" t="s">
        <v>6</v>
      </c>
      <c r="D10" s="174">
        <v>451</v>
      </c>
      <c r="E10" s="113">
        <v>87</v>
      </c>
      <c r="F10" s="143">
        <v>538</v>
      </c>
      <c r="G10" s="83">
        <v>6</v>
      </c>
      <c r="H10" s="84">
        <v>6</v>
      </c>
      <c r="I10" s="123" t="s">
        <v>335</v>
      </c>
      <c r="J10" s="94" t="s">
        <v>336</v>
      </c>
      <c r="K10" s="95">
        <v>25</v>
      </c>
      <c r="N10" s="85"/>
      <c r="O10" s="85"/>
      <c r="P10" s="85"/>
      <c r="Q10" s="85"/>
      <c r="R10" s="85"/>
      <c r="S10" s="85"/>
      <c r="T10" s="85"/>
      <c r="U10" s="85"/>
      <c r="V10" s="85"/>
      <c r="W10" s="85"/>
    </row>
    <row r="11" spans="2:23" ht="24.75" thickBot="1" x14ac:dyDescent="0.3">
      <c r="B11" s="102" t="s">
        <v>12</v>
      </c>
      <c r="C11" s="176" t="s">
        <v>6</v>
      </c>
      <c r="D11" s="175">
        <v>653</v>
      </c>
      <c r="E11" s="114">
        <v>33</v>
      </c>
      <c r="F11" s="144">
        <v>686</v>
      </c>
      <c r="G11" s="88">
        <v>0</v>
      </c>
      <c r="H11" s="89">
        <v>2</v>
      </c>
      <c r="I11" s="123" t="s">
        <v>337</v>
      </c>
      <c r="J11" s="94" t="s">
        <v>338</v>
      </c>
      <c r="K11" s="95">
        <v>20</v>
      </c>
      <c r="N11" s="92" t="s">
        <v>60</v>
      </c>
      <c r="O11" s="97" t="s">
        <v>0</v>
      </c>
      <c r="P11" s="97" t="s">
        <v>61</v>
      </c>
      <c r="Q11" s="97" t="s">
        <v>62</v>
      </c>
      <c r="R11" s="92" t="s">
        <v>3</v>
      </c>
      <c r="S11" s="80" t="s">
        <v>63</v>
      </c>
      <c r="T11" s="80" t="s">
        <v>64</v>
      </c>
      <c r="U11" s="121" t="s">
        <v>218</v>
      </c>
      <c r="V11" s="92" t="s">
        <v>59</v>
      </c>
      <c r="W11" s="93" t="s">
        <v>3</v>
      </c>
    </row>
    <row r="12" spans="2:23" ht="29.25" thickBot="1" x14ac:dyDescent="0.3">
      <c r="B12" s="200" t="s">
        <v>13</v>
      </c>
      <c r="C12" s="202"/>
      <c r="D12" s="186">
        <v>3191</v>
      </c>
      <c r="E12" s="187">
        <v>322</v>
      </c>
      <c r="F12" s="139">
        <v>3513</v>
      </c>
      <c r="G12" s="151">
        <v>34</v>
      </c>
      <c r="H12" s="152">
        <v>55</v>
      </c>
      <c r="I12" s="153"/>
      <c r="J12" s="96"/>
      <c r="K12" s="154">
        <v>138</v>
      </c>
      <c r="N12" s="98" t="s">
        <v>9</v>
      </c>
      <c r="O12" s="99" t="s">
        <v>6</v>
      </c>
      <c r="P12" s="105">
        <v>236</v>
      </c>
      <c r="Q12" s="106">
        <v>28</v>
      </c>
      <c r="R12" s="143">
        <v>264</v>
      </c>
      <c r="S12" s="83"/>
      <c r="T12" s="149">
        <v>17</v>
      </c>
      <c r="U12" s="123" t="s">
        <v>331</v>
      </c>
      <c r="V12" s="94" t="s">
        <v>332</v>
      </c>
      <c r="W12" s="95">
        <v>21</v>
      </c>
    </row>
    <row r="13" spans="2:23" ht="27" thickBot="1" x14ac:dyDescent="0.3">
      <c r="F13" s="86">
        <v>19</v>
      </c>
      <c r="G13" s="141"/>
      <c r="H13" s="141"/>
      <c r="I13" s="122"/>
      <c r="J13" s="85"/>
      <c r="K13" s="86">
        <v>19</v>
      </c>
      <c r="N13" s="100" t="s">
        <v>10</v>
      </c>
      <c r="O13" s="101" t="s">
        <v>6</v>
      </c>
      <c r="P13" s="107">
        <v>895</v>
      </c>
      <c r="Q13" s="108">
        <v>63</v>
      </c>
      <c r="R13" s="143">
        <v>958</v>
      </c>
      <c r="S13" s="83"/>
      <c r="T13" s="149">
        <v>8</v>
      </c>
      <c r="U13" s="123" t="s">
        <v>333</v>
      </c>
      <c r="V13" s="94" t="s">
        <v>334</v>
      </c>
      <c r="W13" s="95">
        <v>31</v>
      </c>
    </row>
    <row r="14" spans="2:23" ht="29.25" thickBot="1" x14ac:dyDescent="0.3">
      <c r="F14" s="154">
        <v>184.89473684210526</v>
      </c>
      <c r="G14" s="122"/>
      <c r="H14" s="122"/>
      <c r="I14" s="87"/>
      <c r="J14" s="138"/>
      <c r="K14" s="140">
        <v>2622</v>
      </c>
      <c r="N14" s="100" t="s">
        <v>11</v>
      </c>
      <c r="O14" s="101" t="s">
        <v>6</v>
      </c>
      <c r="P14" s="107">
        <v>451</v>
      </c>
      <c r="Q14" s="108">
        <v>87</v>
      </c>
      <c r="R14" s="143">
        <v>538</v>
      </c>
      <c r="S14" s="83"/>
      <c r="T14" s="149">
        <v>6</v>
      </c>
      <c r="U14" s="123" t="s">
        <v>335</v>
      </c>
      <c r="V14" s="94" t="s">
        <v>336</v>
      </c>
      <c r="W14" s="95">
        <v>25</v>
      </c>
    </row>
    <row r="15" spans="2:23" ht="24" thickBot="1" x14ac:dyDescent="0.3">
      <c r="N15" s="102" t="s">
        <v>12</v>
      </c>
      <c r="O15" s="103" t="s">
        <v>6</v>
      </c>
      <c r="P15" s="109">
        <v>653</v>
      </c>
      <c r="Q15" s="110">
        <v>33</v>
      </c>
      <c r="R15" s="143">
        <v>686</v>
      </c>
      <c r="S15" s="83"/>
      <c r="T15" s="149">
        <v>2</v>
      </c>
      <c r="U15" s="123" t="s">
        <v>337</v>
      </c>
      <c r="V15" s="94" t="s">
        <v>338</v>
      </c>
      <c r="W15" s="95">
        <v>20</v>
      </c>
    </row>
    <row r="16" spans="2:23" ht="29.25" thickBot="1" x14ac:dyDescent="0.3">
      <c r="N16" s="330" t="s">
        <v>13</v>
      </c>
      <c r="O16" s="331"/>
      <c r="P16" s="331"/>
      <c r="Q16" s="332"/>
      <c r="R16" s="139">
        <v>2446</v>
      </c>
      <c r="S16" s="151"/>
      <c r="T16" s="152">
        <v>33</v>
      </c>
      <c r="U16" s="153"/>
      <c r="V16" s="96"/>
      <c r="W16" s="154">
        <v>97</v>
      </c>
    </row>
    <row r="17" spans="1:23" ht="27.75" customHeight="1" thickBot="1" x14ac:dyDescent="0.3">
      <c r="B17" s="224" t="s">
        <v>226</v>
      </c>
      <c r="C17" s="225"/>
      <c r="D17" s="225"/>
      <c r="E17" s="225"/>
      <c r="F17" s="225"/>
      <c r="G17" s="225"/>
      <c r="H17" s="225"/>
      <c r="I17" s="225"/>
      <c r="J17" s="226"/>
      <c r="K17" s="131" t="s">
        <v>225</v>
      </c>
      <c r="N17" s="85"/>
      <c r="O17" s="85"/>
      <c r="P17" s="85"/>
      <c r="Q17" s="85"/>
      <c r="R17" s="86">
        <v>19</v>
      </c>
      <c r="S17" s="141"/>
      <c r="T17" s="141"/>
      <c r="U17" s="122"/>
      <c r="V17" s="85"/>
      <c r="W17" s="86">
        <v>19</v>
      </c>
    </row>
    <row r="18" spans="1:23" ht="27.75" customHeight="1" thickBot="1" x14ac:dyDescent="0.3">
      <c r="A18" s="130">
        <v>1</v>
      </c>
      <c r="B18" s="134" t="s">
        <v>221</v>
      </c>
      <c r="C18" s="297" t="s">
        <v>339</v>
      </c>
      <c r="D18" s="298"/>
      <c r="E18" s="298"/>
      <c r="F18" s="299"/>
      <c r="G18" s="126" t="s">
        <v>274</v>
      </c>
      <c r="H18" s="252" t="s">
        <v>340</v>
      </c>
      <c r="I18" s="253"/>
      <c r="J18" s="254"/>
      <c r="K18" s="132" t="s">
        <v>222</v>
      </c>
      <c r="L18" s="137" t="s">
        <v>341</v>
      </c>
      <c r="N18" s="85"/>
      <c r="O18" s="85"/>
      <c r="P18" s="85"/>
      <c r="Q18" s="85"/>
      <c r="R18" s="154">
        <v>128.73684210526315</v>
      </c>
      <c r="S18" s="122"/>
      <c r="T18" s="122"/>
      <c r="U18" s="87"/>
      <c r="V18" s="138"/>
      <c r="W18" s="140">
        <v>1843</v>
      </c>
    </row>
    <row r="19" spans="1:23" ht="27.75" customHeight="1" thickBot="1" x14ac:dyDescent="0.3">
      <c r="A19" s="130">
        <v>2</v>
      </c>
      <c r="B19" s="135" t="s">
        <v>14</v>
      </c>
      <c r="C19" s="300" t="s">
        <v>342</v>
      </c>
      <c r="D19" s="301"/>
      <c r="E19" s="301"/>
      <c r="F19" s="302"/>
      <c r="G19" s="255" t="s">
        <v>343</v>
      </c>
      <c r="H19" s="256"/>
      <c r="I19" s="256"/>
      <c r="J19" s="257"/>
      <c r="K19" s="133" t="s">
        <v>228</v>
      </c>
      <c r="L19" s="67" t="b">
        <v>0</v>
      </c>
      <c r="N19" s="85"/>
      <c r="O19" s="85"/>
      <c r="P19" s="85"/>
      <c r="Q19" s="85"/>
      <c r="R19" s="85"/>
      <c r="S19" s="85"/>
      <c r="T19" s="85"/>
      <c r="U19" s="85"/>
      <c r="V19" s="85"/>
      <c r="W19" s="85"/>
    </row>
    <row r="20" spans="1:23" ht="27.75" customHeight="1" thickBot="1" x14ac:dyDescent="0.3">
      <c r="A20" s="130">
        <v>3</v>
      </c>
      <c r="B20" s="135" t="s">
        <v>220</v>
      </c>
      <c r="C20" s="294" t="s">
        <v>344</v>
      </c>
      <c r="D20" s="295"/>
      <c r="E20" s="295"/>
      <c r="F20" s="296"/>
      <c r="G20" s="128" t="s">
        <v>274</v>
      </c>
      <c r="H20" s="258" t="s">
        <v>345</v>
      </c>
      <c r="I20" s="259"/>
      <c r="J20" s="260"/>
      <c r="K20" s="133" t="s">
        <v>223</v>
      </c>
      <c r="L20" s="137" t="s">
        <v>346</v>
      </c>
      <c r="N20" s="92" t="s">
        <v>60</v>
      </c>
      <c r="O20" s="97" t="s">
        <v>0</v>
      </c>
      <c r="P20" s="97" t="s">
        <v>61</v>
      </c>
      <c r="Q20" s="97" t="s">
        <v>62</v>
      </c>
      <c r="R20" s="92" t="s">
        <v>3</v>
      </c>
      <c r="S20" s="80" t="s">
        <v>63</v>
      </c>
      <c r="T20" s="80" t="s">
        <v>64</v>
      </c>
      <c r="U20" s="121" t="s">
        <v>218</v>
      </c>
      <c r="V20" s="92" t="s">
        <v>59</v>
      </c>
      <c r="W20" s="93" t="s">
        <v>3</v>
      </c>
    </row>
    <row r="21" spans="1:23" ht="27.75" customHeight="1" thickBot="1" x14ac:dyDescent="0.3">
      <c r="A21" s="130">
        <v>4</v>
      </c>
      <c r="B21" s="135" t="s">
        <v>16</v>
      </c>
      <c r="C21" s="294" t="s">
        <v>347</v>
      </c>
      <c r="D21" s="295"/>
      <c r="E21" s="295"/>
      <c r="F21" s="296"/>
      <c r="G21" s="128" t="s">
        <v>275</v>
      </c>
      <c r="H21" s="258" t="s">
        <v>348</v>
      </c>
      <c r="I21" s="259"/>
      <c r="J21" s="260"/>
      <c r="K21" s="133" t="s">
        <v>223</v>
      </c>
      <c r="L21" s="137" t="s">
        <v>349</v>
      </c>
      <c r="N21" s="98" t="s">
        <v>7</v>
      </c>
      <c r="O21" s="99" t="s">
        <v>6</v>
      </c>
      <c r="P21" s="105">
        <v>201</v>
      </c>
      <c r="Q21" s="106">
        <v>35</v>
      </c>
      <c r="R21" s="142">
        <v>236</v>
      </c>
      <c r="S21" s="81"/>
      <c r="T21" s="148">
        <v>8</v>
      </c>
      <c r="U21" s="123" t="s">
        <v>327</v>
      </c>
      <c r="V21" s="94" t="s">
        <v>328</v>
      </c>
      <c r="W21" s="95">
        <v>11</v>
      </c>
    </row>
    <row r="22" spans="1:23" ht="24" thickBot="1" x14ac:dyDescent="0.3">
      <c r="A22" s="130">
        <v>5</v>
      </c>
      <c r="B22" s="136" t="s">
        <v>14</v>
      </c>
      <c r="C22" s="227" t="s">
        <v>350</v>
      </c>
      <c r="D22" s="228"/>
      <c r="E22" s="228"/>
      <c r="F22" s="229"/>
      <c r="G22" s="127" t="s">
        <v>274</v>
      </c>
      <c r="H22" s="258" t="s">
        <v>351</v>
      </c>
      <c r="I22" s="259"/>
      <c r="J22" s="260"/>
      <c r="K22" s="133" t="s">
        <v>224</v>
      </c>
      <c r="L22" s="137" t="s">
        <v>352</v>
      </c>
      <c r="N22" s="100" t="s">
        <v>8</v>
      </c>
      <c r="O22" s="101" t="s">
        <v>6</v>
      </c>
      <c r="P22" s="107">
        <v>654</v>
      </c>
      <c r="Q22" s="108">
        <v>24</v>
      </c>
      <c r="R22" s="143">
        <v>678</v>
      </c>
      <c r="S22" s="83"/>
      <c r="T22" s="149">
        <v>13</v>
      </c>
      <c r="U22" s="123" t="s">
        <v>329</v>
      </c>
      <c r="V22" s="94" t="s">
        <v>330</v>
      </c>
      <c r="W22" s="95">
        <v>21</v>
      </c>
    </row>
    <row r="23" spans="1:23" ht="31.5" customHeight="1" thickBot="1" x14ac:dyDescent="0.3">
      <c r="A23" s="130">
        <v>6</v>
      </c>
      <c r="B23" s="134" t="s">
        <v>58</v>
      </c>
      <c r="C23" s="297" t="s">
        <v>353</v>
      </c>
      <c r="D23" s="298"/>
      <c r="E23" s="298"/>
      <c r="F23" s="299"/>
      <c r="G23" s="126" t="s">
        <v>274</v>
      </c>
      <c r="H23" s="258" t="s">
        <v>354</v>
      </c>
      <c r="I23" s="259"/>
      <c r="J23" s="260"/>
      <c r="K23" s="133" t="s">
        <v>222</v>
      </c>
      <c r="L23" s="137" t="s">
        <v>355</v>
      </c>
      <c r="N23" s="102" t="s">
        <v>9</v>
      </c>
      <c r="O23" s="103" t="s">
        <v>6</v>
      </c>
      <c r="P23" s="109">
        <v>236</v>
      </c>
      <c r="Q23" s="110">
        <v>28</v>
      </c>
      <c r="R23" s="143">
        <v>264</v>
      </c>
      <c r="S23" s="83"/>
      <c r="T23" s="149">
        <v>17</v>
      </c>
      <c r="U23" s="123" t="s">
        <v>331</v>
      </c>
      <c r="V23" s="94" t="s">
        <v>332</v>
      </c>
      <c r="W23" s="95">
        <v>21</v>
      </c>
    </row>
    <row r="24" spans="1:23" ht="29.25" thickBot="1" x14ac:dyDescent="0.3">
      <c r="A24" s="261">
        <v>7</v>
      </c>
      <c r="B24" s="230" t="s">
        <v>219</v>
      </c>
      <c r="C24" s="232" t="s">
        <v>356</v>
      </c>
      <c r="D24" s="232"/>
      <c r="E24" s="232"/>
      <c r="F24" s="232"/>
      <c r="G24" s="124" t="s">
        <v>274</v>
      </c>
      <c r="H24" s="258" t="s">
        <v>357</v>
      </c>
      <c r="I24" s="259"/>
      <c r="J24" s="260"/>
      <c r="K24" s="263" t="s">
        <v>227</v>
      </c>
      <c r="L24" s="137" t="s">
        <v>358</v>
      </c>
      <c r="N24" s="330" t="s">
        <v>13</v>
      </c>
      <c r="O24" s="331"/>
      <c r="P24" s="331"/>
      <c r="Q24" s="332"/>
      <c r="R24" s="139">
        <v>1178</v>
      </c>
      <c r="S24" s="151"/>
      <c r="T24" s="152">
        <v>38</v>
      </c>
      <c r="U24" s="153"/>
      <c r="V24" s="96"/>
      <c r="W24" s="154">
        <v>53</v>
      </c>
    </row>
    <row r="25" spans="1:23" ht="27" thickBot="1" x14ac:dyDescent="0.3">
      <c r="A25" s="262"/>
      <c r="B25" s="231"/>
      <c r="C25" s="233"/>
      <c r="D25" s="233"/>
      <c r="E25" s="233"/>
      <c r="F25" s="233"/>
      <c r="G25" s="125" t="s">
        <v>274</v>
      </c>
      <c r="H25" s="258" t="s">
        <v>354</v>
      </c>
      <c r="I25" s="259"/>
      <c r="J25" s="260"/>
      <c r="K25" s="264"/>
      <c r="L25" s="137" t="s">
        <v>355</v>
      </c>
      <c r="N25" s="85"/>
      <c r="O25" s="85"/>
      <c r="P25" s="85"/>
      <c r="Q25" s="85"/>
      <c r="R25" s="86">
        <v>19</v>
      </c>
      <c r="S25" s="141"/>
      <c r="T25" s="141"/>
      <c r="U25" s="122"/>
      <c r="V25" s="85"/>
      <c r="W25" s="86">
        <v>19</v>
      </c>
    </row>
    <row r="26" spans="1:23" ht="25.5" customHeight="1" thickBot="1" x14ac:dyDescent="0.3">
      <c r="A26" s="261">
        <v>8</v>
      </c>
      <c r="B26" s="230" t="s">
        <v>254</v>
      </c>
      <c r="C26" s="232" t="s">
        <v>359</v>
      </c>
      <c r="D26" s="232"/>
      <c r="E26" s="232"/>
      <c r="F26" s="232"/>
      <c r="G26" s="124" t="s">
        <v>274</v>
      </c>
      <c r="H26" s="258" t="s">
        <v>360</v>
      </c>
      <c r="I26" s="259"/>
      <c r="J26" s="260"/>
      <c r="K26" s="263" t="s">
        <v>255</v>
      </c>
      <c r="L26" s="137" t="s">
        <v>358</v>
      </c>
      <c r="N26" s="85"/>
      <c r="O26" s="85"/>
      <c r="P26" s="85"/>
      <c r="Q26" s="85"/>
      <c r="R26" s="154">
        <v>62</v>
      </c>
      <c r="S26" s="122"/>
      <c r="T26" s="122"/>
      <c r="U26" s="87"/>
      <c r="V26" s="138"/>
      <c r="W26" s="140">
        <v>1007</v>
      </c>
    </row>
    <row r="27" spans="1:23" ht="25.5" customHeight="1" thickBot="1" x14ac:dyDescent="0.3">
      <c r="A27" s="262"/>
      <c r="B27" s="231"/>
      <c r="C27" s="233"/>
      <c r="D27" s="233"/>
      <c r="E27" s="233"/>
      <c r="F27" s="233"/>
      <c r="G27" s="125" t="s">
        <v>274</v>
      </c>
      <c r="H27" s="258" t="s">
        <v>361</v>
      </c>
      <c r="I27" s="259"/>
      <c r="J27" s="260"/>
      <c r="K27" s="264"/>
      <c r="L27" s="137" t="s">
        <v>362</v>
      </c>
      <c r="N27" s="85"/>
      <c r="O27" s="85"/>
      <c r="P27" s="85"/>
      <c r="Q27" s="85"/>
      <c r="R27" s="85"/>
      <c r="S27" s="85"/>
      <c r="T27" s="85"/>
      <c r="U27" s="85"/>
      <c r="V27" s="85"/>
      <c r="W27" s="85"/>
    </row>
    <row r="28" spans="1:23" ht="24.75" customHeight="1" thickBot="1" x14ac:dyDescent="0.4">
      <c r="B28" s="333" t="s">
        <v>258</v>
      </c>
      <c r="C28" s="334"/>
      <c r="D28" s="334"/>
      <c r="E28" s="334"/>
      <c r="F28" s="334"/>
      <c r="G28" s="334"/>
      <c r="H28" s="334"/>
      <c r="I28" s="334"/>
      <c r="J28" s="334"/>
      <c r="K28" s="335"/>
      <c r="N28" s="92" t="s">
        <v>60</v>
      </c>
      <c r="O28" s="97" t="s">
        <v>0</v>
      </c>
      <c r="P28" s="97" t="s">
        <v>61</v>
      </c>
      <c r="Q28" s="97" t="s">
        <v>62</v>
      </c>
      <c r="R28" s="92" t="s">
        <v>3</v>
      </c>
      <c r="S28" s="80" t="s">
        <v>63</v>
      </c>
      <c r="T28" s="80" t="s">
        <v>64</v>
      </c>
      <c r="U28" s="121" t="s">
        <v>218</v>
      </c>
      <c r="V28" s="92" t="s">
        <v>59</v>
      </c>
      <c r="W28" s="93" t="s">
        <v>3</v>
      </c>
    </row>
    <row r="29" spans="1:23" ht="23.25" x14ac:dyDescent="0.25">
      <c r="B29" s="90"/>
      <c r="G29" s="91"/>
      <c r="H29" s="91"/>
      <c r="I29" s="91"/>
      <c r="J29" s="90"/>
      <c r="N29" s="98" t="s">
        <v>5</v>
      </c>
      <c r="O29" s="99" t="s">
        <v>6</v>
      </c>
      <c r="P29" s="105">
        <v>101</v>
      </c>
      <c r="Q29" s="106">
        <v>52</v>
      </c>
      <c r="R29" s="143">
        <v>153</v>
      </c>
      <c r="S29" s="83"/>
      <c r="T29" s="149">
        <v>1</v>
      </c>
      <c r="U29" s="123" t="s">
        <v>325</v>
      </c>
      <c r="V29" s="94" t="s">
        <v>326</v>
      </c>
      <c r="W29" s="95">
        <v>9</v>
      </c>
    </row>
    <row r="30" spans="1:23" ht="24" thickBot="1" x14ac:dyDescent="0.3">
      <c r="B30" s="90"/>
      <c r="G30" s="90"/>
      <c r="H30" s="90"/>
      <c r="I30" s="90"/>
      <c r="J30" s="90"/>
      <c r="N30" s="100" t="s">
        <v>10</v>
      </c>
      <c r="O30" s="101" t="s">
        <v>6</v>
      </c>
      <c r="P30" s="107">
        <v>895</v>
      </c>
      <c r="Q30" s="108">
        <v>63</v>
      </c>
      <c r="R30" s="143">
        <v>958</v>
      </c>
      <c r="S30" s="83"/>
      <c r="T30" s="149">
        <v>8</v>
      </c>
      <c r="U30" s="123" t="s">
        <v>333</v>
      </c>
      <c r="V30" s="94" t="s">
        <v>334</v>
      </c>
      <c r="W30" s="95">
        <v>31</v>
      </c>
    </row>
    <row r="31" spans="1:23" ht="24" thickBot="1" x14ac:dyDescent="0.3">
      <c r="B31" s="336" t="s">
        <v>230</v>
      </c>
      <c r="C31" s="337"/>
      <c r="D31" s="337"/>
      <c r="E31" s="337"/>
      <c r="F31" s="337"/>
      <c r="G31" s="337"/>
      <c r="H31" s="337"/>
      <c r="I31" s="337"/>
      <c r="J31" s="337"/>
      <c r="K31" s="338"/>
      <c r="N31" s="100" t="s">
        <v>11</v>
      </c>
      <c r="O31" s="101" t="s">
        <v>6</v>
      </c>
      <c r="P31" s="107">
        <v>451</v>
      </c>
      <c r="Q31" s="108">
        <v>87</v>
      </c>
      <c r="R31" s="143">
        <v>538</v>
      </c>
      <c r="S31" s="83"/>
      <c r="T31" s="149">
        <v>6</v>
      </c>
      <c r="U31" s="123" t="s">
        <v>335</v>
      </c>
      <c r="V31" s="94" t="s">
        <v>336</v>
      </c>
      <c r="W31" s="95">
        <v>25</v>
      </c>
    </row>
    <row r="32" spans="1:23" ht="24" thickBot="1" x14ac:dyDescent="0.3">
      <c r="N32" s="102" t="s">
        <v>12</v>
      </c>
      <c r="O32" s="103" t="s">
        <v>6</v>
      </c>
      <c r="P32" s="109">
        <v>653</v>
      </c>
      <c r="Q32" s="110">
        <v>33</v>
      </c>
      <c r="R32" s="143">
        <v>686</v>
      </c>
      <c r="S32" s="83"/>
      <c r="T32" s="149">
        <v>2</v>
      </c>
      <c r="U32" s="123" t="s">
        <v>337</v>
      </c>
      <c r="V32" s="94" t="s">
        <v>338</v>
      </c>
      <c r="W32" s="95">
        <v>20</v>
      </c>
    </row>
    <row r="33" spans="2:23" ht="29.25" thickBot="1" x14ac:dyDescent="0.3">
      <c r="B33" s="339" t="s">
        <v>261</v>
      </c>
      <c r="C33" s="340"/>
      <c r="D33" s="340"/>
      <c r="E33" s="340"/>
      <c r="F33" s="340"/>
      <c r="G33" s="340"/>
      <c r="H33" s="340"/>
      <c r="I33" s="340"/>
      <c r="J33" s="340"/>
      <c r="K33" s="341"/>
      <c r="N33" s="330" t="s">
        <v>13</v>
      </c>
      <c r="O33" s="331"/>
      <c r="P33" s="331"/>
      <c r="Q33" s="332"/>
      <c r="R33" s="139">
        <v>2335</v>
      </c>
      <c r="S33" s="151"/>
      <c r="T33" s="152">
        <v>17</v>
      </c>
      <c r="U33" s="153"/>
      <c r="V33" s="96"/>
      <c r="W33" s="154">
        <v>85</v>
      </c>
    </row>
    <row r="34" spans="2:23" ht="27" thickBot="1" x14ac:dyDescent="0.3">
      <c r="B34" s="275" t="s">
        <v>234</v>
      </c>
      <c r="C34" s="275"/>
      <c r="D34" s="275"/>
      <c r="E34" s="275"/>
      <c r="F34" s="275"/>
      <c r="G34" s="275"/>
      <c r="H34" s="275"/>
      <c r="I34" s="275"/>
      <c r="J34" s="275"/>
      <c r="K34" s="275"/>
      <c r="N34" s="85"/>
      <c r="O34" s="85"/>
      <c r="P34" s="85"/>
      <c r="Q34" s="85"/>
      <c r="R34" s="86">
        <v>19</v>
      </c>
      <c r="S34" s="141"/>
      <c r="T34" s="141"/>
      <c r="U34" s="122"/>
      <c r="V34" s="85"/>
      <c r="W34" s="86">
        <v>19</v>
      </c>
    </row>
    <row r="35" spans="2:23" ht="29.25" thickBot="1" x14ac:dyDescent="0.3">
      <c r="N35" s="85"/>
      <c r="O35" s="85"/>
      <c r="P35" s="85"/>
      <c r="Q35" s="85"/>
      <c r="R35" s="154">
        <v>122.89473684210526</v>
      </c>
      <c r="S35" s="122"/>
      <c r="T35" s="122"/>
      <c r="U35" s="87"/>
      <c r="V35" s="138"/>
      <c r="W35" s="140">
        <v>1615</v>
      </c>
    </row>
  </sheetData>
  <mergeCells count="35">
    <mergeCell ref="N7:Q7"/>
    <mergeCell ref="B12:C12"/>
    <mergeCell ref="N16:Q16"/>
    <mergeCell ref="B17:J17"/>
    <mergeCell ref="B1:K3"/>
    <mergeCell ref="C19:F19"/>
    <mergeCell ref="G19:J19"/>
    <mergeCell ref="C20:F20"/>
    <mergeCell ref="H20:J20"/>
    <mergeCell ref="C18:F18"/>
    <mergeCell ref="H18:J18"/>
    <mergeCell ref="C21:F21"/>
    <mergeCell ref="H21:J21"/>
    <mergeCell ref="C22:F22"/>
    <mergeCell ref="H22:J22"/>
    <mergeCell ref="C23:F23"/>
    <mergeCell ref="H23:J23"/>
    <mergeCell ref="A24:A25"/>
    <mergeCell ref="B24:B25"/>
    <mergeCell ref="C24:F25"/>
    <mergeCell ref="H24:J24"/>
    <mergeCell ref="A26:A27"/>
    <mergeCell ref="B26:B27"/>
    <mergeCell ref="C26:F27"/>
    <mergeCell ref="H26:J26"/>
    <mergeCell ref="K26:K27"/>
    <mergeCell ref="B34:K34"/>
    <mergeCell ref="K24:K25"/>
    <mergeCell ref="N24:Q24"/>
    <mergeCell ref="H25:J25"/>
    <mergeCell ref="H27:J27"/>
    <mergeCell ref="B28:K28"/>
    <mergeCell ref="B31:K31"/>
    <mergeCell ref="N33:Q33"/>
    <mergeCell ref="B33:K33"/>
  </mergeCells>
  <conditionalFormatting sqref="N3:W9">
    <cfRule type="expression" dxfId="13" priority="8">
      <formula>$R$9=$W$7</formula>
    </cfRule>
  </conditionalFormatting>
  <conditionalFormatting sqref="N11:W18">
    <cfRule type="expression" dxfId="12" priority="9">
      <formula>$R$18=$W$16</formula>
    </cfRule>
  </conditionalFormatting>
  <conditionalFormatting sqref="N20:W26">
    <cfRule type="expression" dxfId="11" priority="10">
      <formula>$R$26=$W$24</formula>
    </cfRule>
  </conditionalFormatting>
  <conditionalFormatting sqref="B5:K11 B4:C4 F4:K4 B13:K14 F12:K12">
    <cfRule type="expression" dxfId="10" priority="7">
      <formula>$K$12=$F$14</formula>
    </cfRule>
  </conditionalFormatting>
  <conditionalFormatting sqref="A20:K20">
    <cfRule type="expression" dxfId="9" priority="6">
      <formula>$L$20="0"</formula>
    </cfRule>
  </conditionalFormatting>
  <conditionalFormatting sqref="N28:W35">
    <cfRule type="expression" dxfId="8" priority="5">
      <formula>$W$33=$R$35</formula>
    </cfRule>
  </conditionalFormatting>
  <conditionalFormatting sqref="G19:J19">
    <cfRule type="expression" dxfId="7" priority="4">
      <formula>$F$14=$K$12</formula>
    </cfRule>
  </conditionalFormatting>
  <conditionalFormatting sqref="B22:K22">
    <cfRule type="expression" dxfId="6" priority="3">
      <formula>$L$22="0"</formula>
    </cfRule>
  </conditionalFormatting>
  <conditionalFormatting sqref="A18:K18">
    <cfRule type="expression" dxfId="5" priority="11">
      <formula>$L$18="0"</formula>
    </cfRule>
  </conditionalFormatting>
  <conditionalFormatting sqref="A19:K19">
    <cfRule type="expression" dxfId="4" priority="12">
      <formula>$L$19=TRUE</formula>
    </cfRule>
  </conditionalFormatting>
  <conditionalFormatting sqref="A21:K21">
    <cfRule type="expression" dxfId="3" priority="13">
      <formula>$L$21="0"</formula>
    </cfRule>
  </conditionalFormatting>
  <conditionalFormatting sqref="A23:K23">
    <cfRule type="expression" dxfId="2" priority="14">
      <formula>$L$23="0"</formula>
    </cfRule>
  </conditionalFormatting>
  <conditionalFormatting sqref="A24:K25">
    <cfRule type="expression" dxfId="1" priority="15">
      <formula>AND($L$24="0",OR($L$25="0",$L$25="2",$L$25="7"))</formula>
    </cfRule>
  </conditionalFormatting>
  <conditionalFormatting sqref="A26:K27">
    <cfRule type="expression" dxfId="0" priority="1">
      <formula>AND($L$26="0",$L$27="0")</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61502-E79C-42EA-A390-7E088366467D}">
  <sheetPr codeName="Sayfa1"/>
  <dimension ref="B1:S31"/>
  <sheetViews>
    <sheetView workbookViewId="0">
      <selection activeCell="S24" sqref="S24"/>
    </sheetView>
  </sheetViews>
  <sheetFormatPr defaultRowHeight="15" x14ac:dyDescent="0.25"/>
  <cols>
    <col min="10" max="10" width="15.42578125" customWidth="1"/>
    <col min="19" max="19" width="13.28515625" customWidth="1"/>
  </cols>
  <sheetData>
    <row r="1" spans="2:19" ht="15.75" thickBot="1" x14ac:dyDescent="0.3"/>
    <row r="2" spans="2:19" ht="15" customHeight="1" x14ac:dyDescent="0.25">
      <c r="B2" s="344" t="s">
        <v>252</v>
      </c>
      <c r="C2" s="222"/>
      <c r="D2" s="222"/>
      <c r="E2" s="222"/>
      <c r="F2" s="222"/>
      <c r="G2" s="222"/>
      <c r="H2" s="222"/>
      <c r="I2" s="222"/>
      <c r="J2" s="222"/>
      <c r="K2" s="222"/>
      <c r="L2" s="222"/>
      <c r="M2" s="222"/>
      <c r="N2" s="222"/>
      <c r="O2" s="222"/>
      <c r="P2" s="222"/>
      <c r="Q2" s="222"/>
      <c r="R2" s="222"/>
      <c r="S2" s="345"/>
    </row>
    <row r="3" spans="2:19" ht="15" customHeight="1" thickBot="1" x14ac:dyDescent="0.3">
      <c r="B3" s="346"/>
      <c r="C3" s="347"/>
      <c r="D3" s="347"/>
      <c r="E3" s="347"/>
      <c r="F3" s="347"/>
      <c r="G3" s="347"/>
      <c r="H3" s="347"/>
      <c r="I3" s="347"/>
      <c r="J3" s="347"/>
      <c r="K3" s="347"/>
      <c r="L3" s="347"/>
      <c r="M3" s="347"/>
      <c r="N3" s="347"/>
      <c r="O3" s="347"/>
      <c r="P3" s="347"/>
      <c r="Q3" s="347"/>
      <c r="R3" s="347"/>
      <c r="S3" s="348"/>
    </row>
    <row r="4" spans="2:19" ht="15" customHeight="1" thickBot="1" x14ac:dyDescent="0.3"/>
    <row r="5" spans="2:19" x14ac:dyDescent="0.25">
      <c r="K5" s="349" t="s">
        <v>250</v>
      </c>
      <c r="L5" s="350"/>
      <c r="M5" s="350"/>
      <c r="N5" s="350"/>
      <c r="O5" s="350"/>
      <c r="P5" s="350"/>
      <c r="Q5" s="351"/>
    </row>
    <row r="6" spans="2:19" ht="15.75" thickBot="1" x14ac:dyDescent="0.3">
      <c r="B6" s="168" t="s">
        <v>235</v>
      </c>
      <c r="C6" s="168" t="s">
        <v>236</v>
      </c>
      <c r="D6" s="168" t="s">
        <v>237</v>
      </c>
      <c r="E6" s="168" t="s">
        <v>238</v>
      </c>
      <c r="F6" s="168" t="s">
        <v>239</v>
      </c>
      <c r="G6" s="168" t="s">
        <v>240</v>
      </c>
      <c r="H6" s="168" t="s">
        <v>241</v>
      </c>
      <c r="I6" s="168" t="s">
        <v>3</v>
      </c>
      <c r="J6" s="168" t="s">
        <v>242</v>
      </c>
      <c r="K6" s="169" t="s">
        <v>243</v>
      </c>
      <c r="L6" s="168" t="s">
        <v>244</v>
      </c>
      <c r="M6" s="168" t="s">
        <v>245</v>
      </c>
      <c r="N6" s="168" t="s">
        <v>246</v>
      </c>
      <c r="O6" s="168" t="s">
        <v>247</v>
      </c>
      <c r="P6" s="168" t="s">
        <v>248</v>
      </c>
      <c r="Q6" s="170" t="s">
        <v>249</v>
      </c>
      <c r="R6" s="168" t="s">
        <v>3</v>
      </c>
      <c r="S6" s="168" t="s">
        <v>242</v>
      </c>
    </row>
    <row r="7" spans="2:19" x14ac:dyDescent="0.25">
      <c r="B7" s="8">
        <v>444</v>
      </c>
      <c r="C7" s="8">
        <v>324</v>
      </c>
      <c r="D7" s="8">
        <v>353</v>
      </c>
      <c r="E7" s="8">
        <v>368</v>
      </c>
      <c r="F7" s="8">
        <v>166</v>
      </c>
      <c r="G7" s="8">
        <v>231</v>
      </c>
      <c r="H7" s="8">
        <v>261</v>
      </c>
      <c r="I7" s="8">
        <v>2147</v>
      </c>
      <c r="J7" s="8" t="s">
        <v>276</v>
      </c>
      <c r="K7" s="8">
        <v>3</v>
      </c>
      <c r="L7" s="8">
        <v>2</v>
      </c>
      <c r="M7" s="8">
        <v>3</v>
      </c>
      <c r="N7" s="8">
        <v>4</v>
      </c>
      <c r="O7" s="8">
        <v>5</v>
      </c>
      <c r="P7" s="8">
        <v>0</v>
      </c>
      <c r="Q7" s="8">
        <v>2</v>
      </c>
      <c r="R7" s="8">
        <v>19</v>
      </c>
      <c r="S7" s="8" t="s">
        <v>276</v>
      </c>
    </row>
    <row r="8" spans="2:19" x14ac:dyDescent="0.25">
      <c r="B8" s="8">
        <v>445</v>
      </c>
      <c r="C8" s="8">
        <v>323</v>
      </c>
      <c r="D8" s="8">
        <v>354</v>
      </c>
      <c r="E8" s="8">
        <v>367</v>
      </c>
      <c r="F8" s="8">
        <v>167</v>
      </c>
      <c r="G8" s="8">
        <v>230</v>
      </c>
      <c r="H8" s="8">
        <v>261</v>
      </c>
      <c r="I8" s="8">
        <v>2147</v>
      </c>
      <c r="J8" s="8" t="s">
        <v>276</v>
      </c>
      <c r="K8" s="8">
        <v>4</v>
      </c>
      <c r="L8" s="8">
        <v>1</v>
      </c>
      <c r="M8" s="8">
        <v>4</v>
      </c>
      <c r="N8" s="8">
        <v>3</v>
      </c>
      <c r="O8" s="8">
        <v>6</v>
      </c>
      <c r="P8" s="8">
        <v>6</v>
      </c>
      <c r="Q8" s="8">
        <v>2</v>
      </c>
      <c r="R8" s="8">
        <v>26</v>
      </c>
      <c r="S8" s="8" t="s">
        <v>320</v>
      </c>
    </row>
    <row r="9" spans="2:19" x14ac:dyDescent="0.25">
      <c r="B9" s="8">
        <v>446</v>
      </c>
      <c r="C9" s="8">
        <v>322</v>
      </c>
      <c r="D9" s="8">
        <v>355</v>
      </c>
      <c r="E9" s="8">
        <v>366</v>
      </c>
      <c r="F9" s="8">
        <v>168</v>
      </c>
      <c r="G9" s="8">
        <v>229</v>
      </c>
      <c r="H9" s="8">
        <v>261</v>
      </c>
      <c r="I9" s="8">
        <v>2147</v>
      </c>
      <c r="J9" s="8" t="s">
        <v>276</v>
      </c>
      <c r="K9" s="8">
        <v>5</v>
      </c>
      <c r="L9" s="8">
        <v>0</v>
      </c>
      <c r="M9" s="8">
        <v>5</v>
      </c>
      <c r="N9" s="8">
        <v>2</v>
      </c>
      <c r="O9" s="8">
        <v>0</v>
      </c>
      <c r="P9" s="8">
        <v>5</v>
      </c>
      <c r="Q9" s="8">
        <v>2</v>
      </c>
      <c r="R9" s="8">
        <v>19</v>
      </c>
      <c r="S9" s="8" t="s">
        <v>276</v>
      </c>
    </row>
    <row r="10" spans="2:19" x14ac:dyDescent="0.25">
      <c r="B10" s="8">
        <v>447</v>
      </c>
      <c r="C10" s="8">
        <v>321</v>
      </c>
      <c r="D10" s="8">
        <v>356</v>
      </c>
      <c r="E10" s="8">
        <v>365</v>
      </c>
      <c r="F10" s="8">
        <v>169</v>
      </c>
      <c r="G10" s="8">
        <v>228</v>
      </c>
      <c r="H10" s="8">
        <v>261</v>
      </c>
      <c r="I10" s="8">
        <v>2147</v>
      </c>
      <c r="J10" s="8" t="s">
        <v>276</v>
      </c>
      <c r="K10" s="8">
        <v>6</v>
      </c>
      <c r="L10" s="8">
        <v>6</v>
      </c>
      <c r="M10" s="8">
        <v>6</v>
      </c>
      <c r="N10" s="8">
        <v>1</v>
      </c>
      <c r="O10" s="8">
        <v>1</v>
      </c>
      <c r="P10" s="8">
        <v>4</v>
      </c>
      <c r="Q10" s="8">
        <v>2</v>
      </c>
      <c r="R10" s="8">
        <v>26</v>
      </c>
      <c r="S10" s="8" t="s">
        <v>320</v>
      </c>
    </row>
    <row r="11" spans="2:19" x14ac:dyDescent="0.25">
      <c r="B11" s="8">
        <v>448</v>
      </c>
      <c r="C11" s="8">
        <v>320</v>
      </c>
      <c r="D11" s="8">
        <v>357</v>
      </c>
      <c r="E11" s="8">
        <v>364</v>
      </c>
      <c r="F11" s="8">
        <v>170</v>
      </c>
      <c r="G11" s="8">
        <v>227</v>
      </c>
      <c r="H11" s="8">
        <v>261</v>
      </c>
      <c r="I11" s="8">
        <v>2147</v>
      </c>
      <c r="J11" s="8" t="s">
        <v>276</v>
      </c>
      <c r="K11" s="8">
        <v>0</v>
      </c>
      <c r="L11" s="8">
        <v>5</v>
      </c>
      <c r="M11" s="8">
        <v>0</v>
      </c>
      <c r="N11" s="8">
        <v>0</v>
      </c>
      <c r="O11" s="8">
        <v>2</v>
      </c>
      <c r="P11" s="8">
        <v>3</v>
      </c>
      <c r="Q11" s="8">
        <v>2</v>
      </c>
      <c r="R11" s="8">
        <v>12</v>
      </c>
      <c r="S11" s="8" t="s">
        <v>274</v>
      </c>
    </row>
    <row r="12" spans="2:19" x14ac:dyDescent="0.25">
      <c r="B12" s="8">
        <v>449</v>
      </c>
      <c r="C12" s="8">
        <v>319</v>
      </c>
      <c r="D12" s="8">
        <v>358</v>
      </c>
      <c r="E12" s="8">
        <v>363</v>
      </c>
      <c r="F12" s="8">
        <v>171</v>
      </c>
      <c r="G12" s="8">
        <v>226</v>
      </c>
      <c r="H12" s="8">
        <v>261</v>
      </c>
      <c r="I12" s="8">
        <v>2147</v>
      </c>
      <c r="J12" s="8" t="s">
        <v>276</v>
      </c>
      <c r="K12" s="8">
        <v>1</v>
      </c>
      <c r="L12" s="8">
        <v>4</v>
      </c>
      <c r="M12" s="8">
        <v>1</v>
      </c>
      <c r="N12" s="8">
        <v>6</v>
      </c>
      <c r="O12" s="8">
        <v>3</v>
      </c>
      <c r="P12" s="8">
        <v>2</v>
      </c>
      <c r="Q12" s="8">
        <v>2</v>
      </c>
      <c r="R12" s="8">
        <v>19</v>
      </c>
      <c r="S12" s="8" t="s">
        <v>276</v>
      </c>
    </row>
    <row r="13" spans="2:19" x14ac:dyDescent="0.25">
      <c r="B13" s="8">
        <v>450</v>
      </c>
      <c r="C13" s="8">
        <v>318</v>
      </c>
      <c r="D13" s="8">
        <v>359</v>
      </c>
      <c r="E13" s="8">
        <v>362</v>
      </c>
      <c r="F13" s="8">
        <v>172</v>
      </c>
      <c r="G13" s="8">
        <v>225</v>
      </c>
      <c r="H13" s="8">
        <v>261</v>
      </c>
      <c r="I13" s="8">
        <v>2147</v>
      </c>
      <c r="J13" s="8" t="s">
        <v>276</v>
      </c>
      <c r="K13" s="8">
        <v>2</v>
      </c>
      <c r="L13" s="8">
        <v>3</v>
      </c>
      <c r="M13" s="8">
        <v>2</v>
      </c>
      <c r="N13" s="8">
        <v>5</v>
      </c>
      <c r="O13" s="8">
        <v>4</v>
      </c>
      <c r="P13" s="8">
        <v>1</v>
      </c>
      <c r="Q13" s="8">
        <v>2</v>
      </c>
      <c r="R13" s="8">
        <v>19</v>
      </c>
      <c r="S13" s="8" t="s">
        <v>276</v>
      </c>
    </row>
    <row r="14" spans="2:19" x14ac:dyDescent="0.25">
      <c r="B14" s="8">
        <v>451</v>
      </c>
      <c r="C14" s="8">
        <v>317</v>
      </c>
      <c r="D14" s="8">
        <v>360</v>
      </c>
      <c r="E14" s="8">
        <v>361</v>
      </c>
      <c r="F14" s="8">
        <v>173</v>
      </c>
      <c r="G14" s="8">
        <v>224</v>
      </c>
      <c r="H14" s="8">
        <v>261</v>
      </c>
      <c r="I14" s="8">
        <v>2147</v>
      </c>
      <c r="J14" s="8" t="s">
        <v>276</v>
      </c>
      <c r="K14" s="8">
        <v>3</v>
      </c>
      <c r="L14" s="8">
        <v>2</v>
      </c>
      <c r="M14" s="8">
        <v>3</v>
      </c>
      <c r="N14" s="8">
        <v>4</v>
      </c>
      <c r="O14" s="8">
        <v>5</v>
      </c>
      <c r="P14" s="8">
        <v>0</v>
      </c>
      <c r="Q14" s="8">
        <v>2</v>
      </c>
      <c r="R14" s="8">
        <v>19</v>
      </c>
      <c r="S14" s="8" t="s">
        <v>276</v>
      </c>
    </row>
    <row r="15" spans="2:19" x14ac:dyDescent="0.25">
      <c r="B15" s="8">
        <v>452</v>
      </c>
      <c r="C15" s="8">
        <v>316</v>
      </c>
      <c r="D15" s="8">
        <v>361</v>
      </c>
      <c r="E15" s="8">
        <v>360</v>
      </c>
      <c r="F15" s="8">
        <v>174</v>
      </c>
      <c r="G15" s="8">
        <v>223</v>
      </c>
      <c r="H15" s="8">
        <v>261</v>
      </c>
      <c r="I15" s="8">
        <v>2147</v>
      </c>
      <c r="J15" s="8" t="s">
        <v>276</v>
      </c>
      <c r="K15" s="8">
        <v>4</v>
      </c>
      <c r="L15" s="8">
        <v>1</v>
      </c>
      <c r="M15" s="8">
        <v>4</v>
      </c>
      <c r="N15" s="8">
        <v>3</v>
      </c>
      <c r="O15" s="8">
        <v>6</v>
      </c>
      <c r="P15" s="8">
        <v>6</v>
      </c>
      <c r="Q15" s="8">
        <v>2</v>
      </c>
      <c r="R15" s="8">
        <v>26</v>
      </c>
      <c r="S15" s="8" t="s">
        <v>320</v>
      </c>
    </row>
    <row r="16" spans="2:19" x14ac:dyDescent="0.25">
      <c r="B16" s="8">
        <v>453</v>
      </c>
      <c r="C16" s="8">
        <v>315</v>
      </c>
      <c r="D16" s="8">
        <v>362</v>
      </c>
      <c r="E16" s="8">
        <v>359</v>
      </c>
      <c r="F16" s="8">
        <v>175</v>
      </c>
      <c r="G16" s="8">
        <v>222</v>
      </c>
      <c r="H16" s="8">
        <v>261</v>
      </c>
      <c r="I16" s="8">
        <v>2147</v>
      </c>
      <c r="J16" s="8" t="s">
        <v>276</v>
      </c>
      <c r="K16" s="8">
        <v>5</v>
      </c>
      <c r="L16" s="8">
        <v>0</v>
      </c>
      <c r="M16" s="8">
        <v>5</v>
      </c>
      <c r="N16" s="8">
        <v>2</v>
      </c>
      <c r="O16" s="8">
        <v>0</v>
      </c>
      <c r="P16" s="8">
        <v>5</v>
      </c>
      <c r="Q16" s="8">
        <v>2</v>
      </c>
      <c r="R16" s="8">
        <v>19</v>
      </c>
      <c r="S16" s="8" t="s">
        <v>276</v>
      </c>
    </row>
    <row r="17" spans="2:19" x14ac:dyDescent="0.25">
      <c r="B17" s="8">
        <v>454</v>
      </c>
      <c r="C17" s="8">
        <v>314</v>
      </c>
      <c r="D17" s="8">
        <v>363</v>
      </c>
      <c r="E17" s="8">
        <v>358</v>
      </c>
      <c r="F17" s="8">
        <v>176</v>
      </c>
      <c r="G17" s="8">
        <v>221</v>
      </c>
      <c r="H17" s="8">
        <v>261</v>
      </c>
      <c r="I17" s="8">
        <v>2147</v>
      </c>
      <c r="J17" s="8" t="s">
        <v>276</v>
      </c>
      <c r="K17" s="8">
        <v>6</v>
      </c>
      <c r="L17" s="8">
        <v>6</v>
      </c>
      <c r="M17" s="8">
        <v>6</v>
      </c>
      <c r="N17" s="8">
        <v>1</v>
      </c>
      <c r="O17" s="8">
        <v>1</v>
      </c>
      <c r="P17" s="8">
        <v>4</v>
      </c>
      <c r="Q17" s="8">
        <v>2</v>
      </c>
      <c r="R17" s="8">
        <v>26</v>
      </c>
      <c r="S17" s="8" t="s">
        <v>320</v>
      </c>
    </row>
    <row r="18" spans="2:19" x14ac:dyDescent="0.25">
      <c r="B18" s="8">
        <v>455</v>
      </c>
      <c r="C18" s="8">
        <v>313</v>
      </c>
      <c r="D18" s="8">
        <v>364</v>
      </c>
      <c r="E18" s="8">
        <v>357</v>
      </c>
      <c r="F18" s="8">
        <v>177</v>
      </c>
      <c r="G18" s="8">
        <v>220</v>
      </c>
      <c r="H18" s="8">
        <v>261</v>
      </c>
      <c r="I18" s="8">
        <v>2147</v>
      </c>
      <c r="J18" s="8" t="s">
        <v>276</v>
      </c>
      <c r="K18" s="8">
        <v>0</v>
      </c>
      <c r="L18" s="8">
        <v>5</v>
      </c>
      <c r="M18" s="8">
        <v>0</v>
      </c>
      <c r="N18" s="8">
        <v>0</v>
      </c>
      <c r="O18" s="8">
        <v>2</v>
      </c>
      <c r="P18" s="8">
        <v>3</v>
      </c>
      <c r="Q18" s="8">
        <v>2</v>
      </c>
      <c r="R18" s="8">
        <v>12</v>
      </c>
      <c r="S18" s="8" t="s">
        <v>274</v>
      </c>
    </row>
    <row r="19" spans="2:19" x14ac:dyDescent="0.25">
      <c r="B19" s="8">
        <v>456</v>
      </c>
      <c r="C19" s="8">
        <v>312</v>
      </c>
      <c r="D19" s="8">
        <v>365</v>
      </c>
      <c r="E19" s="8">
        <v>356</v>
      </c>
      <c r="F19" s="8">
        <v>178</v>
      </c>
      <c r="G19" s="8">
        <v>219</v>
      </c>
      <c r="H19" s="8">
        <v>261</v>
      </c>
      <c r="I19" s="8">
        <v>2147</v>
      </c>
      <c r="J19" s="8" t="s">
        <v>276</v>
      </c>
      <c r="K19" s="8">
        <v>1</v>
      </c>
      <c r="L19" s="8">
        <v>4</v>
      </c>
      <c r="M19" s="8">
        <v>1</v>
      </c>
      <c r="N19" s="8">
        <v>6</v>
      </c>
      <c r="O19" s="8">
        <v>3</v>
      </c>
      <c r="P19" s="8">
        <v>2</v>
      </c>
      <c r="Q19" s="8">
        <v>2</v>
      </c>
      <c r="R19" s="8">
        <v>19</v>
      </c>
      <c r="S19" s="8" t="s">
        <v>276</v>
      </c>
    </row>
    <row r="20" spans="2:19" x14ac:dyDescent="0.25">
      <c r="B20" s="8">
        <v>457</v>
      </c>
      <c r="C20" s="8">
        <v>311</v>
      </c>
      <c r="D20" s="8">
        <v>366</v>
      </c>
      <c r="E20" s="8">
        <v>355</v>
      </c>
      <c r="F20" s="8">
        <v>179</v>
      </c>
      <c r="G20" s="8">
        <v>218</v>
      </c>
      <c r="H20" s="8">
        <v>261</v>
      </c>
      <c r="I20" s="8">
        <v>2147</v>
      </c>
      <c r="J20" s="8" t="s">
        <v>276</v>
      </c>
      <c r="K20" s="8">
        <v>2</v>
      </c>
      <c r="L20" s="8">
        <v>3</v>
      </c>
      <c r="M20" s="8">
        <v>2</v>
      </c>
      <c r="N20" s="8">
        <v>5</v>
      </c>
      <c r="O20" s="8">
        <v>4</v>
      </c>
      <c r="P20" s="8">
        <v>1</v>
      </c>
      <c r="Q20" s="8">
        <v>2</v>
      </c>
      <c r="R20" s="8">
        <v>19</v>
      </c>
      <c r="S20" s="8" t="s">
        <v>276</v>
      </c>
    </row>
    <row r="21" spans="2:19" x14ac:dyDescent="0.25">
      <c r="B21" s="8">
        <v>458</v>
      </c>
      <c r="C21" s="8">
        <v>310</v>
      </c>
      <c r="D21" s="8">
        <v>367</v>
      </c>
      <c r="E21" s="8">
        <v>354</v>
      </c>
      <c r="F21" s="8">
        <v>180</v>
      </c>
      <c r="G21" s="8">
        <v>217</v>
      </c>
      <c r="H21" s="8">
        <v>261</v>
      </c>
      <c r="I21" s="8">
        <v>2147</v>
      </c>
      <c r="J21" s="8" t="s">
        <v>276</v>
      </c>
      <c r="K21" s="8">
        <v>3</v>
      </c>
      <c r="L21" s="8">
        <v>2</v>
      </c>
      <c r="M21" s="8">
        <v>3</v>
      </c>
      <c r="N21" s="8">
        <v>4</v>
      </c>
      <c r="O21" s="8">
        <v>5</v>
      </c>
      <c r="P21" s="8">
        <v>0</v>
      </c>
      <c r="Q21" s="8">
        <v>2</v>
      </c>
      <c r="R21" s="8">
        <v>19</v>
      </c>
      <c r="S21" s="8" t="s">
        <v>276</v>
      </c>
    </row>
    <row r="22" spans="2:19" x14ac:dyDescent="0.25">
      <c r="B22" s="8">
        <v>459</v>
      </c>
      <c r="C22" s="8">
        <v>309</v>
      </c>
      <c r="D22" s="8">
        <v>368</v>
      </c>
      <c r="E22" s="8">
        <v>353</v>
      </c>
      <c r="F22" s="8">
        <v>181</v>
      </c>
      <c r="G22" s="8">
        <v>216</v>
      </c>
      <c r="H22" s="8">
        <v>261</v>
      </c>
      <c r="I22" s="8">
        <v>2147</v>
      </c>
      <c r="J22" s="8" t="s">
        <v>276</v>
      </c>
      <c r="K22" s="8">
        <v>4</v>
      </c>
      <c r="L22" s="8">
        <v>1</v>
      </c>
      <c r="M22" s="8">
        <v>4</v>
      </c>
      <c r="N22" s="8">
        <v>3</v>
      </c>
      <c r="O22" s="8">
        <v>6</v>
      </c>
      <c r="P22" s="8">
        <v>6</v>
      </c>
      <c r="Q22" s="8">
        <v>2</v>
      </c>
      <c r="R22" s="8">
        <v>26</v>
      </c>
      <c r="S22" s="8" t="s">
        <v>320</v>
      </c>
    </row>
    <row r="23" spans="2:19" x14ac:dyDescent="0.25">
      <c r="B23" s="8">
        <v>460</v>
      </c>
      <c r="C23" s="8">
        <v>308</v>
      </c>
      <c r="D23" s="8">
        <v>369</v>
      </c>
      <c r="E23" s="8">
        <v>352</v>
      </c>
      <c r="F23" s="8">
        <v>182</v>
      </c>
      <c r="G23" s="8">
        <v>215</v>
      </c>
      <c r="H23" s="8">
        <v>261</v>
      </c>
      <c r="I23" s="8">
        <v>2147</v>
      </c>
      <c r="J23" s="8" t="s">
        <v>276</v>
      </c>
      <c r="K23" s="8">
        <v>5</v>
      </c>
      <c r="L23" s="8">
        <v>0</v>
      </c>
      <c r="M23" s="8">
        <v>5</v>
      </c>
      <c r="N23" s="8">
        <v>2</v>
      </c>
      <c r="O23" s="8">
        <v>0</v>
      </c>
      <c r="P23" s="8">
        <v>5</v>
      </c>
      <c r="Q23" s="8">
        <v>2</v>
      </c>
      <c r="R23" s="8">
        <v>19</v>
      </c>
      <c r="S23" s="8" t="s">
        <v>276</v>
      </c>
    </row>
    <row r="24" spans="2:19" x14ac:dyDescent="0.25">
      <c r="B24" s="8">
        <v>461</v>
      </c>
      <c r="C24" s="8">
        <v>307</v>
      </c>
      <c r="D24" s="8">
        <v>370</v>
      </c>
      <c r="E24" s="8">
        <v>351</v>
      </c>
      <c r="F24" s="8">
        <v>183</v>
      </c>
      <c r="G24" s="8">
        <v>214</v>
      </c>
      <c r="H24" s="8">
        <v>261</v>
      </c>
      <c r="I24" s="8">
        <v>2147</v>
      </c>
      <c r="J24" s="8" t="s">
        <v>276</v>
      </c>
      <c r="K24" s="8">
        <v>6</v>
      </c>
      <c r="L24" s="8">
        <v>6</v>
      </c>
      <c r="M24" s="8">
        <v>6</v>
      </c>
      <c r="N24" s="8">
        <v>1</v>
      </c>
      <c r="O24" s="8">
        <v>1</v>
      </c>
      <c r="P24" s="8">
        <v>4</v>
      </c>
      <c r="Q24" s="8">
        <v>2</v>
      </c>
      <c r="R24" s="8">
        <v>26</v>
      </c>
      <c r="S24" s="8" t="s">
        <v>320</v>
      </c>
    </row>
    <row r="25" spans="2:19" x14ac:dyDescent="0.25">
      <c r="B25" s="8">
        <v>462</v>
      </c>
      <c r="C25" s="8">
        <v>306</v>
      </c>
      <c r="D25" s="8">
        <v>371</v>
      </c>
      <c r="E25" s="8">
        <v>350</v>
      </c>
      <c r="F25" s="8">
        <v>184</v>
      </c>
      <c r="G25" s="8">
        <v>213</v>
      </c>
      <c r="H25" s="8">
        <v>261</v>
      </c>
      <c r="I25" s="8">
        <v>2147</v>
      </c>
      <c r="J25" s="8" t="s">
        <v>276</v>
      </c>
      <c r="K25" s="8">
        <v>0</v>
      </c>
      <c r="L25" s="8">
        <v>5</v>
      </c>
      <c r="M25" s="8">
        <v>0</v>
      </c>
      <c r="N25" s="8">
        <v>0</v>
      </c>
      <c r="O25" s="8">
        <v>2</v>
      </c>
      <c r="P25" s="8">
        <v>3</v>
      </c>
      <c r="Q25" s="8">
        <v>2</v>
      </c>
      <c r="R25" s="8">
        <v>12</v>
      </c>
      <c r="S25" s="8" t="s">
        <v>274</v>
      </c>
    </row>
    <row r="26" spans="2:19" x14ac:dyDescent="0.25">
      <c r="B26" s="8">
        <v>463</v>
      </c>
      <c r="C26" s="8">
        <v>305</v>
      </c>
      <c r="D26" s="8">
        <v>372</v>
      </c>
      <c r="E26" s="8">
        <v>349</v>
      </c>
      <c r="F26" s="8">
        <v>185</v>
      </c>
      <c r="G26" s="8">
        <v>212</v>
      </c>
      <c r="H26" s="8">
        <v>261</v>
      </c>
      <c r="I26" s="8">
        <v>2147</v>
      </c>
      <c r="J26" s="8" t="s">
        <v>276</v>
      </c>
      <c r="K26" s="8">
        <v>1</v>
      </c>
      <c r="L26" s="8">
        <v>4</v>
      </c>
      <c r="M26" s="8">
        <v>1</v>
      </c>
      <c r="N26" s="8">
        <v>6</v>
      </c>
      <c r="O26" s="8">
        <v>3</v>
      </c>
      <c r="P26" s="8">
        <v>2</v>
      </c>
      <c r="Q26" s="8">
        <v>2</v>
      </c>
      <c r="R26" s="8">
        <v>19</v>
      </c>
      <c r="S26" s="8" t="s">
        <v>276</v>
      </c>
    </row>
    <row r="27" spans="2:19" x14ac:dyDescent="0.25">
      <c r="B27" s="8">
        <v>464</v>
      </c>
      <c r="C27" s="8">
        <v>304</v>
      </c>
      <c r="D27" s="8">
        <v>373</v>
      </c>
      <c r="E27" s="8">
        <v>348</v>
      </c>
      <c r="F27" s="8">
        <v>186</v>
      </c>
      <c r="G27" s="8">
        <v>211</v>
      </c>
      <c r="H27" s="8">
        <v>261</v>
      </c>
      <c r="I27" s="8">
        <v>2147</v>
      </c>
      <c r="J27" s="8" t="s">
        <v>276</v>
      </c>
      <c r="K27" s="8">
        <v>2</v>
      </c>
      <c r="L27" s="8">
        <v>3</v>
      </c>
      <c r="M27" s="8">
        <v>2</v>
      </c>
      <c r="N27" s="8">
        <v>5</v>
      </c>
      <c r="O27" s="8">
        <v>4</v>
      </c>
      <c r="P27" s="8">
        <v>1</v>
      </c>
      <c r="Q27" s="8">
        <v>2</v>
      </c>
      <c r="R27" s="8">
        <v>19</v>
      </c>
      <c r="S27" s="8" t="s">
        <v>276</v>
      </c>
    </row>
    <row r="28" spans="2:19" x14ac:dyDescent="0.25">
      <c r="B28" s="8">
        <v>465</v>
      </c>
      <c r="C28" s="8">
        <v>303</v>
      </c>
      <c r="D28" s="8">
        <v>374</v>
      </c>
      <c r="E28" s="8">
        <v>347</v>
      </c>
      <c r="F28" s="8">
        <v>187</v>
      </c>
      <c r="G28" s="8">
        <v>210</v>
      </c>
      <c r="H28" s="8">
        <v>261</v>
      </c>
      <c r="I28" s="8">
        <v>2147</v>
      </c>
      <c r="J28" s="8" t="s">
        <v>276</v>
      </c>
      <c r="K28" s="8">
        <v>3</v>
      </c>
      <c r="L28" s="8">
        <v>2</v>
      </c>
      <c r="M28" s="8">
        <v>3</v>
      </c>
      <c r="N28" s="8">
        <v>4</v>
      </c>
      <c r="O28" s="8">
        <v>5</v>
      </c>
      <c r="P28" s="8">
        <v>0</v>
      </c>
      <c r="Q28" s="8">
        <v>2</v>
      </c>
      <c r="R28" s="8">
        <v>19</v>
      </c>
      <c r="S28" s="8" t="s">
        <v>276</v>
      </c>
    </row>
    <row r="29" spans="2:19" x14ac:dyDescent="0.25">
      <c r="B29" s="8">
        <v>466</v>
      </c>
      <c r="C29" s="8">
        <v>302</v>
      </c>
      <c r="D29" s="8">
        <v>375</v>
      </c>
      <c r="E29" s="8">
        <v>346</v>
      </c>
      <c r="F29" s="8">
        <v>188</v>
      </c>
      <c r="G29" s="8">
        <v>209</v>
      </c>
      <c r="H29" s="8">
        <v>261</v>
      </c>
      <c r="I29" s="8">
        <v>2147</v>
      </c>
      <c r="J29" s="8" t="s">
        <v>276</v>
      </c>
      <c r="K29" s="8">
        <v>4</v>
      </c>
      <c r="L29" s="8">
        <v>1</v>
      </c>
      <c r="M29" s="8">
        <v>4</v>
      </c>
      <c r="N29" s="8">
        <v>3</v>
      </c>
      <c r="O29" s="8">
        <v>6</v>
      </c>
      <c r="P29" s="8">
        <v>6</v>
      </c>
      <c r="Q29" s="8">
        <v>2</v>
      </c>
      <c r="R29" s="8">
        <v>26</v>
      </c>
      <c r="S29" s="8" t="s">
        <v>320</v>
      </c>
    </row>
    <row r="30" spans="2:19" x14ac:dyDescent="0.25">
      <c r="B30" s="8">
        <v>467</v>
      </c>
      <c r="C30" s="8">
        <v>301</v>
      </c>
      <c r="D30" s="8">
        <v>376</v>
      </c>
      <c r="E30" s="8">
        <v>345</v>
      </c>
      <c r="F30" s="8">
        <v>189</v>
      </c>
      <c r="G30" s="8">
        <v>208</v>
      </c>
      <c r="H30" s="8">
        <v>261</v>
      </c>
      <c r="I30" s="8">
        <v>2147</v>
      </c>
      <c r="J30" s="8" t="s">
        <v>276</v>
      </c>
      <c r="K30" s="8">
        <v>5</v>
      </c>
      <c r="L30" s="8">
        <v>0</v>
      </c>
      <c r="M30" s="8">
        <v>5</v>
      </c>
      <c r="N30" s="8">
        <v>2</v>
      </c>
      <c r="O30" s="8">
        <v>0</v>
      </c>
      <c r="P30" s="8">
        <v>5</v>
      </c>
      <c r="Q30" s="8">
        <v>2</v>
      </c>
      <c r="R30" s="8">
        <v>19</v>
      </c>
      <c r="S30" s="8" t="s">
        <v>276</v>
      </c>
    </row>
    <row r="31" spans="2:19" x14ac:dyDescent="0.25">
      <c r="B31" s="8">
        <v>468</v>
      </c>
      <c r="C31" s="8">
        <v>300</v>
      </c>
      <c r="D31" s="8">
        <v>377</v>
      </c>
      <c r="E31" s="8">
        <v>344</v>
      </c>
      <c r="F31" s="8">
        <v>190</v>
      </c>
      <c r="G31" s="8">
        <v>207</v>
      </c>
      <c r="H31" s="8">
        <v>261</v>
      </c>
      <c r="I31" s="8">
        <v>2147</v>
      </c>
      <c r="J31" s="8" t="s">
        <v>276</v>
      </c>
      <c r="K31" s="8">
        <v>6</v>
      </c>
      <c r="L31" s="8">
        <v>6</v>
      </c>
      <c r="M31" s="8">
        <v>6</v>
      </c>
      <c r="N31" s="8">
        <v>1</v>
      </c>
      <c r="O31" s="8">
        <v>1</v>
      </c>
      <c r="P31" s="8">
        <v>4</v>
      </c>
      <c r="Q31" s="8">
        <v>2</v>
      </c>
      <c r="R31" s="8">
        <v>26</v>
      </c>
      <c r="S31" s="8" t="s">
        <v>320</v>
      </c>
    </row>
  </sheetData>
  <mergeCells count="2">
    <mergeCell ref="B2:S3"/>
    <mergeCell ref="K5:Q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875E-3550-4C0C-9258-B10F63EBB8B7}">
  <sheetPr codeName="Sayfa3"/>
  <dimension ref="B1:S31"/>
  <sheetViews>
    <sheetView workbookViewId="0">
      <selection activeCell="S29" sqref="S29"/>
    </sheetView>
  </sheetViews>
  <sheetFormatPr defaultRowHeight="15" x14ac:dyDescent="0.25"/>
  <cols>
    <col min="10" max="10" width="15.42578125" customWidth="1"/>
    <col min="19" max="19" width="13.85546875" customWidth="1"/>
  </cols>
  <sheetData>
    <row r="1" spans="2:19" ht="15.75" thickBot="1" x14ac:dyDescent="0.3"/>
    <row r="2" spans="2:19" ht="15" customHeight="1" x14ac:dyDescent="0.25">
      <c r="B2" s="352" t="s">
        <v>253</v>
      </c>
      <c r="C2" s="353"/>
      <c r="D2" s="353"/>
      <c r="E2" s="353"/>
      <c r="F2" s="353"/>
      <c r="G2" s="353"/>
      <c r="H2" s="353"/>
      <c r="I2" s="353"/>
      <c r="J2" s="353"/>
      <c r="K2" s="353"/>
      <c r="L2" s="353"/>
      <c r="M2" s="353"/>
      <c r="N2" s="353"/>
      <c r="O2" s="353"/>
      <c r="P2" s="353"/>
      <c r="Q2" s="353"/>
      <c r="R2" s="353"/>
      <c r="S2" s="354"/>
    </row>
    <row r="3" spans="2:19" ht="15" customHeight="1" thickBot="1" x14ac:dyDescent="0.3">
      <c r="B3" s="355"/>
      <c r="C3" s="356"/>
      <c r="D3" s="356"/>
      <c r="E3" s="356"/>
      <c r="F3" s="356"/>
      <c r="G3" s="356"/>
      <c r="H3" s="356"/>
      <c r="I3" s="356"/>
      <c r="J3" s="356"/>
      <c r="K3" s="356"/>
      <c r="L3" s="356"/>
      <c r="M3" s="356"/>
      <c r="N3" s="356"/>
      <c r="O3" s="356"/>
      <c r="P3" s="356"/>
      <c r="Q3" s="356"/>
      <c r="R3" s="356"/>
      <c r="S3" s="357"/>
    </row>
    <row r="4" spans="2:19" ht="15" customHeight="1" thickBot="1" x14ac:dyDescent="0.3"/>
    <row r="5" spans="2:19" ht="15" customHeight="1" x14ac:dyDescent="0.25">
      <c r="K5" s="349" t="s">
        <v>251</v>
      </c>
      <c r="L5" s="350"/>
      <c r="M5" s="350"/>
      <c r="N5" s="350"/>
      <c r="O5" s="350"/>
      <c r="P5" s="350"/>
      <c r="Q5" s="351"/>
    </row>
    <row r="6" spans="2:19" ht="15.75" thickBot="1" x14ac:dyDescent="0.3">
      <c r="B6" s="168" t="s">
        <v>235</v>
      </c>
      <c r="C6" s="168" t="s">
        <v>236</v>
      </c>
      <c r="D6" s="168" t="s">
        <v>237</v>
      </c>
      <c r="E6" s="168" t="s">
        <v>238</v>
      </c>
      <c r="F6" s="168" t="s">
        <v>239</v>
      </c>
      <c r="G6" s="168" t="s">
        <v>240</v>
      </c>
      <c r="H6" s="168" t="s">
        <v>241</v>
      </c>
      <c r="I6" s="168" t="s">
        <v>3</v>
      </c>
      <c r="J6" s="168" t="s">
        <v>242</v>
      </c>
      <c r="K6" s="169" t="s">
        <v>243</v>
      </c>
      <c r="L6" s="168" t="s">
        <v>244</v>
      </c>
      <c r="M6" s="168" t="s">
        <v>245</v>
      </c>
      <c r="N6" s="168" t="s">
        <v>246</v>
      </c>
      <c r="O6" s="168" t="s">
        <v>247</v>
      </c>
      <c r="P6" s="168" t="s">
        <v>248</v>
      </c>
      <c r="Q6" s="170" t="s">
        <v>249</v>
      </c>
      <c r="R6" s="168" t="s">
        <v>3</v>
      </c>
      <c r="S6" s="168" t="s">
        <v>242</v>
      </c>
    </row>
    <row r="7" spans="2:19" x14ac:dyDescent="0.25">
      <c r="B7" s="8">
        <v>444</v>
      </c>
      <c r="C7" s="8">
        <v>324</v>
      </c>
      <c r="D7" s="8">
        <v>353</v>
      </c>
      <c r="E7" s="8">
        <v>368</v>
      </c>
      <c r="F7" s="8">
        <v>166</v>
      </c>
      <c r="G7" s="8">
        <v>231</v>
      </c>
      <c r="H7" s="8">
        <v>261</v>
      </c>
      <c r="I7" s="8">
        <v>2147</v>
      </c>
      <c r="J7" s="8" t="s">
        <v>276</v>
      </c>
      <c r="K7" s="8">
        <v>7</v>
      </c>
      <c r="L7" s="8">
        <v>1</v>
      </c>
      <c r="M7" s="8">
        <v>11</v>
      </c>
      <c r="N7" s="8">
        <v>7</v>
      </c>
      <c r="O7" s="8">
        <v>14</v>
      </c>
      <c r="P7" s="8">
        <v>3</v>
      </c>
      <c r="Q7" s="8">
        <v>14</v>
      </c>
      <c r="R7" s="8">
        <v>57</v>
      </c>
      <c r="S7" s="8" t="s">
        <v>276</v>
      </c>
    </row>
    <row r="8" spans="2:19" x14ac:dyDescent="0.25">
      <c r="B8" s="8">
        <v>445</v>
      </c>
      <c r="C8" s="8">
        <v>323</v>
      </c>
      <c r="D8" s="8">
        <v>354</v>
      </c>
      <c r="E8" s="8">
        <v>367</v>
      </c>
      <c r="F8" s="8">
        <v>167</v>
      </c>
      <c r="G8" s="8">
        <v>230</v>
      </c>
      <c r="H8" s="8">
        <v>261</v>
      </c>
      <c r="I8" s="8">
        <v>2147</v>
      </c>
      <c r="J8" s="8" t="s">
        <v>276</v>
      </c>
      <c r="K8" s="8">
        <v>8</v>
      </c>
      <c r="L8" s="8">
        <v>0</v>
      </c>
      <c r="M8" s="8">
        <v>12</v>
      </c>
      <c r="N8" s="8">
        <v>6</v>
      </c>
      <c r="O8" s="8">
        <v>15</v>
      </c>
      <c r="P8" s="8">
        <v>2</v>
      </c>
      <c r="Q8" s="8">
        <v>14</v>
      </c>
      <c r="R8" s="8">
        <v>57</v>
      </c>
      <c r="S8" s="8" t="s">
        <v>276</v>
      </c>
    </row>
    <row r="9" spans="2:19" x14ac:dyDescent="0.25">
      <c r="B9" s="8">
        <v>446</v>
      </c>
      <c r="C9" s="8">
        <v>322</v>
      </c>
      <c r="D9" s="8">
        <v>355</v>
      </c>
      <c r="E9" s="8">
        <v>366</v>
      </c>
      <c r="F9" s="8">
        <v>168</v>
      </c>
      <c r="G9" s="8">
        <v>229</v>
      </c>
      <c r="H9" s="8">
        <v>261</v>
      </c>
      <c r="I9" s="8">
        <v>2147</v>
      </c>
      <c r="J9" s="8" t="s">
        <v>276</v>
      </c>
      <c r="K9" s="8">
        <v>9</v>
      </c>
      <c r="L9" s="8">
        <v>18</v>
      </c>
      <c r="M9" s="8">
        <v>13</v>
      </c>
      <c r="N9" s="8">
        <v>5</v>
      </c>
      <c r="O9" s="8">
        <v>16</v>
      </c>
      <c r="P9" s="8">
        <v>1</v>
      </c>
      <c r="Q9" s="8">
        <v>14</v>
      </c>
      <c r="R9" s="8">
        <v>76</v>
      </c>
      <c r="S9" s="8" t="s">
        <v>276</v>
      </c>
    </row>
    <row r="10" spans="2:19" x14ac:dyDescent="0.25">
      <c r="B10" s="8">
        <v>447</v>
      </c>
      <c r="C10" s="8">
        <v>321</v>
      </c>
      <c r="D10" s="8">
        <v>356</v>
      </c>
      <c r="E10" s="8">
        <v>365</v>
      </c>
      <c r="F10" s="8">
        <v>169</v>
      </c>
      <c r="G10" s="8">
        <v>228</v>
      </c>
      <c r="H10" s="8">
        <v>261</v>
      </c>
      <c r="I10" s="8">
        <v>2147</v>
      </c>
      <c r="J10" s="8" t="s">
        <v>276</v>
      </c>
      <c r="K10" s="8">
        <v>10</v>
      </c>
      <c r="L10" s="8">
        <v>17</v>
      </c>
      <c r="M10" s="8">
        <v>14</v>
      </c>
      <c r="N10" s="8">
        <v>4</v>
      </c>
      <c r="O10" s="8">
        <v>17</v>
      </c>
      <c r="P10" s="8">
        <v>0</v>
      </c>
      <c r="Q10" s="8">
        <v>14</v>
      </c>
      <c r="R10" s="8">
        <v>76</v>
      </c>
      <c r="S10" s="8" t="s">
        <v>276</v>
      </c>
    </row>
    <row r="11" spans="2:19" x14ac:dyDescent="0.25">
      <c r="B11" s="8">
        <v>448</v>
      </c>
      <c r="C11" s="8">
        <v>320</v>
      </c>
      <c r="D11" s="8">
        <v>357</v>
      </c>
      <c r="E11" s="8">
        <v>364</v>
      </c>
      <c r="F11" s="8">
        <v>170</v>
      </c>
      <c r="G11" s="8">
        <v>227</v>
      </c>
      <c r="H11" s="8">
        <v>261</v>
      </c>
      <c r="I11" s="8">
        <v>2147</v>
      </c>
      <c r="J11" s="8" t="s">
        <v>276</v>
      </c>
      <c r="K11" s="8">
        <v>11</v>
      </c>
      <c r="L11" s="8">
        <v>16</v>
      </c>
      <c r="M11" s="8">
        <v>15</v>
      </c>
      <c r="N11" s="8">
        <v>3</v>
      </c>
      <c r="O11" s="8">
        <v>18</v>
      </c>
      <c r="P11" s="8">
        <v>18</v>
      </c>
      <c r="Q11" s="8">
        <v>14</v>
      </c>
      <c r="R11" s="8">
        <v>95</v>
      </c>
      <c r="S11" s="8" t="s">
        <v>276</v>
      </c>
    </row>
    <row r="12" spans="2:19" x14ac:dyDescent="0.25">
      <c r="B12" s="8">
        <v>449</v>
      </c>
      <c r="C12" s="8">
        <v>319</v>
      </c>
      <c r="D12" s="8">
        <v>358</v>
      </c>
      <c r="E12" s="8">
        <v>363</v>
      </c>
      <c r="F12" s="8">
        <v>171</v>
      </c>
      <c r="G12" s="8">
        <v>226</v>
      </c>
      <c r="H12" s="8">
        <v>261</v>
      </c>
      <c r="I12" s="8">
        <v>2147</v>
      </c>
      <c r="J12" s="8" t="s">
        <v>276</v>
      </c>
      <c r="K12" s="8">
        <v>12</v>
      </c>
      <c r="L12" s="8">
        <v>15</v>
      </c>
      <c r="M12" s="8">
        <v>16</v>
      </c>
      <c r="N12" s="8">
        <v>2</v>
      </c>
      <c r="O12" s="8">
        <v>0</v>
      </c>
      <c r="P12" s="8">
        <v>17</v>
      </c>
      <c r="Q12" s="8">
        <v>14</v>
      </c>
      <c r="R12" s="8">
        <v>76</v>
      </c>
      <c r="S12" s="8" t="s">
        <v>276</v>
      </c>
    </row>
    <row r="13" spans="2:19" x14ac:dyDescent="0.25">
      <c r="B13" s="8">
        <v>450</v>
      </c>
      <c r="C13" s="8">
        <v>318</v>
      </c>
      <c r="D13" s="8">
        <v>359</v>
      </c>
      <c r="E13" s="8">
        <v>362</v>
      </c>
      <c r="F13" s="8">
        <v>172</v>
      </c>
      <c r="G13" s="8">
        <v>225</v>
      </c>
      <c r="H13" s="8">
        <v>261</v>
      </c>
      <c r="I13" s="8">
        <v>2147</v>
      </c>
      <c r="J13" s="8" t="s">
        <v>276</v>
      </c>
      <c r="K13" s="8">
        <v>13</v>
      </c>
      <c r="L13" s="8">
        <v>14</v>
      </c>
      <c r="M13" s="8">
        <v>17</v>
      </c>
      <c r="N13" s="8">
        <v>1</v>
      </c>
      <c r="O13" s="8">
        <v>1</v>
      </c>
      <c r="P13" s="8">
        <v>16</v>
      </c>
      <c r="Q13" s="8">
        <v>14</v>
      </c>
      <c r="R13" s="8">
        <v>76</v>
      </c>
      <c r="S13" s="8" t="s">
        <v>276</v>
      </c>
    </row>
    <row r="14" spans="2:19" x14ac:dyDescent="0.25">
      <c r="B14" s="8">
        <v>451</v>
      </c>
      <c r="C14" s="8">
        <v>317</v>
      </c>
      <c r="D14" s="8">
        <v>360</v>
      </c>
      <c r="E14" s="8">
        <v>361</v>
      </c>
      <c r="F14" s="8">
        <v>173</v>
      </c>
      <c r="G14" s="8">
        <v>224</v>
      </c>
      <c r="H14" s="8">
        <v>261</v>
      </c>
      <c r="I14" s="8">
        <v>2147</v>
      </c>
      <c r="J14" s="8" t="s">
        <v>276</v>
      </c>
      <c r="K14" s="8">
        <v>14</v>
      </c>
      <c r="L14" s="8">
        <v>13</v>
      </c>
      <c r="M14" s="8">
        <v>18</v>
      </c>
      <c r="N14" s="8">
        <v>0</v>
      </c>
      <c r="O14" s="8">
        <v>2</v>
      </c>
      <c r="P14" s="8">
        <v>15</v>
      </c>
      <c r="Q14" s="8">
        <v>14</v>
      </c>
      <c r="R14" s="8">
        <v>76</v>
      </c>
      <c r="S14" s="8" t="s">
        <v>276</v>
      </c>
    </row>
    <row r="15" spans="2:19" x14ac:dyDescent="0.25">
      <c r="B15" s="8">
        <v>452</v>
      </c>
      <c r="C15" s="8">
        <v>316</v>
      </c>
      <c r="D15" s="8">
        <v>361</v>
      </c>
      <c r="E15" s="8">
        <v>360</v>
      </c>
      <c r="F15" s="8">
        <v>174</v>
      </c>
      <c r="G15" s="8">
        <v>223</v>
      </c>
      <c r="H15" s="8">
        <v>261</v>
      </c>
      <c r="I15" s="8">
        <v>2147</v>
      </c>
      <c r="J15" s="8" t="s">
        <v>276</v>
      </c>
      <c r="K15" s="8">
        <v>15</v>
      </c>
      <c r="L15" s="8">
        <v>12</v>
      </c>
      <c r="M15" s="8">
        <v>0</v>
      </c>
      <c r="N15" s="8">
        <v>18</v>
      </c>
      <c r="O15" s="8">
        <v>3</v>
      </c>
      <c r="P15" s="8">
        <v>14</v>
      </c>
      <c r="Q15" s="8">
        <v>14</v>
      </c>
      <c r="R15" s="8">
        <v>76</v>
      </c>
      <c r="S15" s="8" t="s">
        <v>276</v>
      </c>
    </row>
    <row r="16" spans="2:19" x14ac:dyDescent="0.25">
      <c r="B16" s="8">
        <v>453</v>
      </c>
      <c r="C16" s="8">
        <v>315</v>
      </c>
      <c r="D16" s="8">
        <v>362</v>
      </c>
      <c r="E16" s="8">
        <v>359</v>
      </c>
      <c r="F16" s="8">
        <v>175</v>
      </c>
      <c r="G16" s="8">
        <v>222</v>
      </c>
      <c r="H16" s="8">
        <v>261</v>
      </c>
      <c r="I16" s="8">
        <v>2147</v>
      </c>
      <c r="J16" s="8" t="s">
        <v>276</v>
      </c>
      <c r="K16" s="8">
        <v>16</v>
      </c>
      <c r="L16" s="8">
        <v>11</v>
      </c>
      <c r="M16" s="8">
        <v>1</v>
      </c>
      <c r="N16" s="8">
        <v>17</v>
      </c>
      <c r="O16" s="8">
        <v>4</v>
      </c>
      <c r="P16" s="8">
        <v>13</v>
      </c>
      <c r="Q16" s="8">
        <v>14</v>
      </c>
      <c r="R16" s="8">
        <v>76</v>
      </c>
      <c r="S16" s="8" t="s">
        <v>276</v>
      </c>
    </row>
    <row r="17" spans="2:19" x14ac:dyDescent="0.25">
      <c r="B17" s="8">
        <v>454</v>
      </c>
      <c r="C17" s="8">
        <v>314</v>
      </c>
      <c r="D17" s="8">
        <v>363</v>
      </c>
      <c r="E17" s="8">
        <v>358</v>
      </c>
      <c r="F17" s="8">
        <v>176</v>
      </c>
      <c r="G17" s="8">
        <v>221</v>
      </c>
      <c r="H17" s="8">
        <v>261</v>
      </c>
      <c r="I17" s="8">
        <v>2147</v>
      </c>
      <c r="J17" s="8" t="s">
        <v>276</v>
      </c>
      <c r="K17" s="8">
        <v>17</v>
      </c>
      <c r="L17" s="8">
        <v>10</v>
      </c>
      <c r="M17" s="8">
        <v>2</v>
      </c>
      <c r="N17" s="8">
        <v>16</v>
      </c>
      <c r="O17" s="8">
        <v>5</v>
      </c>
      <c r="P17" s="8">
        <v>12</v>
      </c>
      <c r="Q17" s="8">
        <v>14</v>
      </c>
      <c r="R17" s="8">
        <v>76</v>
      </c>
      <c r="S17" s="8" t="s">
        <v>276</v>
      </c>
    </row>
    <row r="18" spans="2:19" x14ac:dyDescent="0.25">
      <c r="B18" s="8">
        <v>455</v>
      </c>
      <c r="C18" s="8">
        <v>313</v>
      </c>
      <c r="D18" s="8">
        <v>364</v>
      </c>
      <c r="E18" s="8">
        <v>357</v>
      </c>
      <c r="F18" s="8">
        <v>177</v>
      </c>
      <c r="G18" s="8">
        <v>220</v>
      </c>
      <c r="H18" s="8">
        <v>261</v>
      </c>
      <c r="I18" s="8">
        <v>2147</v>
      </c>
      <c r="J18" s="8" t="s">
        <v>276</v>
      </c>
      <c r="K18" s="8">
        <v>18</v>
      </c>
      <c r="L18" s="8">
        <v>9</v>
      </c>
      <c r="M18" s="8">
        <v>3</v>
      </c>
      <c r="N18" s="8">
        <v>15</v>
      </c>
      <c r="O18" s="8">
        <v>6</v>
      </c>
      <c r="P18" s="8">
        <v>11</v>
      </c>
      <c r="Q18" s="8">
        <v>14</v>
      </c>
      <c r="R18" s="8">
        <v>76</v>
      </c>
      <c r="S18" s="8" t="s">
        <v>276</v>
      </c>
    </row>
    <row r="19" spans="2:19" x14ac:dyDescent="0.25">
      <c r="B19" s="8">
        <v>456</v>
      </c>
      <c r="C19" s="8">
        <v>312</v>
      </c>
      <c r="D19" s="8">
        <v>365</v>
      </c>
      <c r="E19" s="8">
        <v>356</v>
      </c>
      <c r="F19" s="8">
        <v>178</v>
      </c>
      <c r="G19" s="8">
        <v>219</v>
      </c>
      <c r="H19" s="8">
        <v>261</v>
      </c>
      <c r="I19" s="8">
        <v>2147</v>
      </c>
      <c r="J19" s="8" t="s">
        <v>276</v>
      </c>
      <c r="K19" s="8">
        <v>0</v>
      </c>
      <c r="L19" s="8">
        <v>8</v>
      </c>
      <c r="M19" s="8">
        <v>4</v>
      </c>
      <c r="N19" s="8">
        <v>14</v>
      </c>
      <c r="O19" s="8">
        <v>7</v>
      </c>
      <c r="P19" s="8">
        <v>10</v>
      </c>
      <c r="Q19" s="8">
        <v>14</v>
      </c>
      <c r="R19" s="8">
        <v>57</v>
      </c>
      <c r="S19" s="8" t="s">
        <v>276</v>
      </c>
    </row>
    <row r="20" spans="2:19" x14ac:dyDescent="0.25">
      <c r="B20" s="8">
        <v>457</v>
      </c>
      <c r="C20" s="8">
        <v>311</v>
      </c>
      <c r="D20" s="8">
        <v>366</v>
      </c>
      <c r="E20" s="8">
        <v>355</v>
      </c>
      <c r="F20" s="8">
        <v>179</v>
      </c>
      <c r="G20" s="8">
        <v>218</v>
      </c>
      <c r="H20" s="8">
        <v>261</v>
      </c>
      <c r="I20" s="8">
        <v>2147</v>
      </c>
      <c r="J20" s="8" t="s">
        <v>276</v>
      </c>
      <c r="K20" s="8">
        <v>1</v>
      </c>
      <c r="L20" s="8">
        <v>7</v>
      </c>
      <c r="M20" s="8">
        <v>5</v>
      </c>
      <c r="N20" s="8">
        <v>13</v>
      </c>
      <c r="O20" s="8">
        <v>8</v>
      </c>
      <c r="P20" s="8">
        <v>9</v>
      </c>
      <c r="Q20" s="8">
        <v>14</v>
      </c>
      <c r="R20" s="8">
        <v>57</v>
      </c>
      <c r="S20" s="8" t="s">
        <v>276</v>
      </c>
    </row>
    <row r="21" spans="2:19" x14ac:dyDescent="0.25">
      <c r="B21" s="8">
        <v>458</v>
      </c>
      <c r="C21" s="8">
        <v>310</v>
      </c>
      <c r="D21" s="8">
        <v>367</v>
      </c>
      <c r="E21" s="8">
        <v>354</v>
      </c>
      <c r="F21" s="8">
        <v>180</v>
      </c>
      <c r="G21" s="8">
        <v>217</v>
      </c>
      <c r="H21" s="8">
        <v>261</v>
      </c>
      <c r="I21" s="8">
        <v>2147</v>
      </c>
      <c r="J21" s="8" t="s">
        <v>276</v>
      </c>
      <c r="K21" s="8">
        <v>2</v>
      </c>
      <c r="L21" s="8">
        <v>6</v>
      </c>
      <c r="M21" s="8">
        <v>6</v>
      </c>
      <c r="N21" s="8">
        <v>12</v>
      </c>
      <c r="O21" s="8">
        <v>9</v>
      </c>
      <c r="P21" s="8">
        <v>8</v>
      </c>
      <c r="Q21" s="8">
        <v>14</v>
      </c>
      <c r="R21" s="8">
        <v>57</v>
      </c>
      <c r="S21" s="8" t="s">
        <v>276</v>
      </c>
    </row>
    <row r="22" spans="2:19" x14ac:dyDescent="0.25">
      <c r="B22" s="8">
        <v>459</v>
      </c>
      <c r="C22" s="8">
        <v>309</v>
      </c>
      <c r="D22" s="8">
        <v>368</v>
      </c>
      <c r="E22" s="8">
        <v>353</v>
      </c>
      <c r="F22" s="8">
        <v>181</v>
      </c>
      <c r="G22" s="8">
        <v>216</v>
      </c>
      <c r="H22" s="8">
        <v>261</v>
      </c>
      <c r="I22" s="8">
        <v>2147</v>
      </c>
      <c r="J22" s="8" t="s">
        <v>276</v>
      </c>
      <c r="K22" s="8">
        <v>3</v>
      </c>
      <c r="L22" s="8">
        <v>5</v>
      </c>
      <c r="M22" s="8">
        <v>7</v>
      </c>
      <c r="N22" s="8">
        <v>11</v>
      </c>
      <c r="O22" s="8">
        <v>10</v>
      </c>
      <c r="P22" s="8">
        <v>7</v>
      </c>
      <c r="Q22" s="8">
        <v>14</v>
      </c>
      <c r="R22" s="8">
        <v>57</v>
      </c>
      <c r="S22" s="8" t="s">
        <v>276</v>
      </c>
    </row>
    <row r="23" spans="2:19" x14ac:dyDescent="0.25">
      <c r="B23" s="8">
        <v>460</v>
      </c>
      <c r="C23" s="8">
        <v>308</v>
      </c>
      <c r="D23" s="8">
        <v>369</v>
      </c>
      <c r="E23" s="8">
        <v>352</v>
      </c>
      <c r="F23" s="8">
        <v>182</v>
      </c>
      <c r="G23" s="8">
        <v>215</v>
      </c>
      <c r="H23" s="8">
        <v>261</v>
      </c>
      <c r="I23" s="8">
        <v>2147</v>
      </c>
      <c r="J23" s="8" t="s">
        <v>276</v>
      </c>
      <c r="K23" s="8">
        <v>4</v>
      </c>
      <c r="L23" s="8">
        <v>4</v>
      </c>
      <c r="M23" s="8">
        <v>8</v>
      </c>
      <c r="N23" s="8">
        <v>10</v>
      </c>
      <c r="O23" s="8">
        <v>11</v>
      </c>
      <c r="P23" s="8">
        <v>6</v>
      </c>
      <c r="Q23" s="8">
        <v>14</v>
      </c>
      <c r="R23" s="8">
        <v>57</v>
      </c>
      <c r="S23" s="8" t="s">
        <v>276</v>
      </c>
    </row>
    <row r="24" spans="2:19" x14ac:dyDescent="0.25">
      <c r="B24" s="8">
        <v>461</v>
      </c>
      <c r="C24" s="8">
        <v>307</v>
      </c>
      <c r="D24" s="8">
        <v>370</v>
      </c>
      <c r="E24" s="8">
        <v>351</v>
      </c>
      <c r="F24" s="8">
        <v>183</v>
      </c>
      <c r="G24" s="8">
        <v>214</v>
      </c>
      <c r="H24" s="8">
        <v>261</v>
      </c>
      <c r="I24" s="8">
        <v>2147</v>
      </c>
      <c r="J24" s="8" t="s">
        <v>276</v>
      </c>
      <c r="K24" s="8">
        <v>5</v>
      </c>
      <c r="L24" s="8">
        <v>3</v>
      </c>
      <c r="M24" s="8">
        <v>9</v>
      </c>
      <c r="N24" s="8">
        <v>9</v>
      </c>
      <c r="O24" s="8">
        <v>12</v>
      </c>
      <c r="P24" s="8">
        <v>5</v>
      </c>
      <c r="Q24" s="8">
        <v>14</v>
      </c>
      <c r="R24" s="8">
        <v>57</v>
      </c>
      <c r="S24" s="8" t="s">
        <v>276</v>
      </c>
    </row>
    <row r="25" spans="2:19" x14ac:dyDescent="0.25">
      <c r="B25" s="8">
        <v>462</v>
      </c>
      <c r="C25" s="8">
        <v>306</v>
      </c>
      <c r="D25" s="8">
        <v>371</v>
      </c>
      <c r="E25" s="8">
        <v>350</v>
      </c>
      <c r="F25" s="8">
        <v>184</v>
      </c>
      <c r="G25" s="8">
        <v>213</v>
      </c>
      <c r="H25" s="8">
        <v>261</v>
      </c>
      <c r="I25" s="8">
        <v>2147</v>
      </c>
      <c r="J25" s="8" t="s">
        <v>276</v>
      </c>
      <c r="K25" s="8">
        <v>6</v>
      </c>
      <c r="L25" s="8">
        <v>2</v>
      </c>
      <c r="M25" s="8">
        <v>10</v>
      </c>
      <c r="N25" s="8">
        <v>8</v>
      </c>
      <c r="O25" s="8">
        <v>13</v>
      </c>
      <c r="P25" s="8">
        <v>4</v>
      </c>
      <c r="Q25" s="8">
        <v>14</v>
      </c>
      <c r="R25" s="8">
        <v>57</v>
      </c>
      <c r="S25" s="8" t="s">
        <v>276</v>
      </c>
    </row>
    <row r="26" spans="2:19" x14ac:dyDescent="0.25">
      <c r="B26" s="8">
        <v>463</v>
      </c>
      <c r="C26" s="8">
        <v>305</v>
      </c>
      <c r="D26" s="8">
        <v>372</v>
      </c>
      <c r="E26" s="8">
        <v>349</v>
      </c>
      <c r="F26" s="8">
        <v>185</v>
      </c>
      <c r="G26" s="8">
        <v>212</v>
      </c>
      <c r="H26" s="8">
        <v>261</v>
      </c>
      <c r="I26" s="8">
        <v>2147</v>
      </c>
      <c r="J26" s="8" t="s">
        <v>276</v>
      </c>
      <c r="K26" s="8">
        <v>7</v>
      </c>
      <c r="L26" s="8">
        <v>1</v>
      </c>
      <c r="M26" s="8">
        <v>11</v>
      </c>
      <c r="N26" s="8">
        <v>7</v>
      </c>
      <c r="O26" s="8">
        <v>14</v>
      </c>
      <c r="P26" s="8">
        <v>3</v>
      </c>
      <c r="Q26" s="8">
        <v>14</v>
      </c>
      <c r="R26" s="8">
        <v>57</v>
      </c>
      <c r="S26" s="8" t="s">
        <v>276</v>
      </c>
    </row>
    <row r="27" spans="2:19" x14ac:dyDescent="0.25">
      <c r="B27" s="8">
        <v>464</v>
      </c>
      <c r="C27" s="8">
        <v>304</v>
      </c>
      <c r="D27" s="8">
        <v>373</v>
      </c>
      <c r="E27" s="8">
        <v>348</v>
      </c>
      <c r="F27" s="8">
        <v>186</v>
      </c>
      <c r="G27" s="8">
        <v>211</v>
      </c>
      <c r="H27" s="8">
        <v>261</v>
      </c>
      <c r="I27" s="8">
        <v>2147</v>
      </c>
      <c r="J27" s="8" t="s">
        <v>276</v>
      </c>
      <c r="K27" s="8">
        <v>8</v>
      </c>
      <c r="L27" s="8">
        <v>0</v>
      </c>
      <c r="M27" s="8">
        <v>12</v>
      </c>
      <c r="N27" s="8">
        <v>6</v>
      </c>
      <c r="O27" s="8">
        <v>15</v>
      </c>
      <c r="P27" s="8">
        <v>2</v>
      </c>
      <c r="Q27" s="8">
        <v>14</v>
      </c>
      <c r="R27" s="8">
        <v>57</v>
      </c>
      <c r="S27" s="8" t="s">
        <v>276</v>
      </c>
    </row>
    <row r="28" spans="2:19" x14ac:dyDescent="0.25">
      <c r="B28" s="8">
        <v>465</v>
      </c>
      <c r="C28" s="8">
        <v>303</v>
      </c>
      <c r="D28" s="8">
        <v>374</v>
      </c>
      <c r="E28" s="8">
        <v>347</v>
      </c>
      <c r="F28" s="8">
        <v>187</v>
      </c>
      <c r="G28" s="8">
        <v>210</v>
      </c>
      <c r="H28" s="8">
        <v>261</v>
      </c>
      <c r="I28" s="8">
        <v>2147</v>
      </c>
      <c r="J28" s="8" t="s">
        <v>276</v>
      </c>
      <c r="K28" s="8">
        <v>9</v>
      </c>
      <c r="L28" s="8">
        <v>18</v>
      </c>
      <c r="M28" s="8">
        <v>13</v>
      </c>
      <c r="N28" s="8">
        <v>5</v>
      </c>
      <c r="O28" s="8">
        <v>16</v>
      </c>
      <c r="P28" s="8">
        <v>1</v>
      </c>
      <c r="Q28" s="8">
        <v>14</v>
      </c>
      <c r="R28" s="8">
        <v>76</v>
      </c>
      <c r="S28" s="8" t="s">
        <v>276</v>
      </c>
    </row>
    <row r="29" spans="2:19" x14ac:dyDescent="0.25">
      <c r="B29" s="8">
        <v>466</v>
      </c>
      <c r="C29" s="8">
        <v>302</v>
      </c>
      <c r="D29" s="8">
        <v>375</v>
      </c>
      <c r="E29" s="8">
        <v>346</v>
      </c>
      <c r="F29" s="8">
        <v>188</v>
      </c>
      <c r="G29" s="8">
        <v>209</v>
      </c>
      <c r="H29" s="8">
        <v>261</v>
      </c>
      <c r="I29" s="8">
        <v>2147</v>
      </c>
      <c r="J29" s="8" t="s">
        <v>276</v>
      </c>
      <c r="K29" s="8">
        <v>10</v>
      </c>
      <c r="L29" s="8">
        <v>17</v>
      </c>
      <c r="M29" s="8">
        <v>14</v>
      </c>
      <c r="N29" s="8">
        <v>4</v>
      </c>
      <c r="O29" s="8">
        <v>17</v>
      </c>
      <c r="P29" s="8">
        <v>0</v>
      </c>
      <c r="Q29" s="8">
        <v>14</v>
      </c>
      <c r="R29" s="8">
        <v>76</v>
      </c>
      <c r="S29" s="8" t="s">
        <v>276</v>
      </c>
    </row>
    <row r="30" spans="2:19" x14ac:dyDescent="0.25">
      <c r="B30" s="8">
        <v>467</v>
      </c>
      <c r="C30" s="8">
        <v>301</v>
      </c>
      <c r="D30" s="8">
        <v>376</v>
      </c>
      <c r="E30" s="8">
        <v>345</v>
      </c>
      <c r="F30" s="8">
        <v>189</v>
      </c>
      <c r="G30" s="8">
        <v>208</v>
      </c>
      <c r="H30" s="8">
        <v>261</v>
      </c>
      <c r="I30" s="8">
        <v>2147</v>
      </c>
      <c r="J30" s="8" t="s">
        <v>276</v>
      </c>
      <c r="K30" s="8">
        <v>11</v>
      </c>
      <c r="L30" s="8">
        <v>16</v>
      </c>
      <c r="M30" s="8">
        <v>15</v>
      </c>
      <c r="N30" s="8">
        <v>3</v>
      </c>
      <c r="O30" s="8">
        <v>18</v>
      </c>
      <c r="P30" s="8">
        <v>18</v>
      </c>
      <c r="Q30" s="8">
        <v>14</v>
      </c>
      <c r="R30" s="8">
        <v>95</v>
      </c>
      <c r="S30" s="8" t="s">
        <v>276</v>
      </c>
    </row>
    <row r="31" spans="2:19" x14ac:dyDescent="0.25">
      <c r="B31" s="8">
        <v>468</v>
      </c>
      <c r="C31" s="8">
        <v>300</v>
      </c>
      <c r="D31" s="8">
        <v>377</v>
      </c>
      <c r="E31" s="8">
        <v>344</v>
      </c>
      <c r="F31" s="8">
        <v>190</v>
      </c>
      <c r="G31" s="8">
        <v>207</v>
      </c>
      <c r="H31" s="8">
        <v>261</v>
      </c>
      <c r="I31" s="8">
        <v>2147</v>
      </c>
      <c r="J31" s="8" t="s">
        <v>276</v>
      </c>
      <c r="K31" s="8">
        <v>12</v>
      </c>
      <c r="L31" s="8">
        <v>15</v>
      </c>
      <c r="M31" s="8">
        <v>16</v>
      </c>
      <c r="N31" s="8">
        <v>2</v>
      </c>
      <c r="O31" s="8">
        <v>0</v>
      </c>
      <c r="P31" s="8">
        <v>17</v>
      </c>
      <c r="Q31" s="8">
        <v>14</v>
      </c>
      <c r="R31" s="8">
        <v>76</v>
      </c>
      <c r="S31" s="8" t="s">
        <v>276</v>
      </c>
    </row>
  </sheetData>
  <mergeCells count="2">
    <mergeCell ref="B2:S3"/>
    <mergeCell ref="K5:Q5"/>
  </mergeCells>
  <phoneticPr fontId="6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O137"/>
  <sheetViews>
    <sheetView zoomScale="80" zoomScaleNormal="80" workbookViewId="0">
      <pane ySplit="5" topLeftCell="A6" activePane="bottomLeft" state="frozen"/>
      <selection activeCell="S58" sqref="S58"/>
      <selection pane="bottomLeft" activeCell="G11" sqref="G11"/>
    </sheetView>
  </sheetViews>
  <sheetFormatPr defaultRowHeight="15" x14ac:dyDescent="0.25"/>
  <cols>
    <col min="2" max="2" width="108.7109375" customWidth="1"/>
    <col min="3" max="4" width="12.140625" customWidth="1"/>
    <col min="9" max="11" width="12.140625" bestFit="1" customWidth="1"/>
    <col min="12" max="12" width="14.28515625" customWidth="1"/>
    <col min="13" max="13" width="11.140625" bestFit="1" customWidth="1"/>
    <col min="15" max="15" width="12.140625" bestFit="1" customWidth="1"/>
  </cols>
  <sheetData>
    <row r="1" spans="1:15" x14ac:dyDescent="0.25">
      <c r="B1" s="64" t="str">
        <f>IF(VALUE(MID(Mod_Detay(SUBSTITUTE(B3," ",""),7),FIND(":",Mod_Detay(SUBSTITUTE(B3," ",""),7))+1,5))=0,"≡ "&amp;VALUE(MID(Mod_Detay(SUBSTITUTE(B3," ",""),7),FIND(":",Mod_Detay(SUBSTITUTE(B3," ",""),7))+1,5))&amp;" (mod "&amp;VALUE(MID(Mod_Detay(SUBSTITUTE(B3," ",""),7),FIND("SAYI",Mod_Detay(SUBSTITUTE(B3," ",""),7))+6,2))&amp;")",IF(OR(VALUE(MID(Mod_Detay(SUBSTITUTE(B3," ",""),7),FIND(":",Mod_Detay(SUBSTITUTE(B3," ",""),7))+1,5))=2,VALUE(MID(Mod_Detay(SUBSTITUTE(B3," ",""),7),FIND(":",Mod_Detay(SUBSTITUTE(B3," ",""),7))+1,5))=7),"≡ "&amp;VALUE(MID(Mod_Detay(SUBSTITUTE(B3," ",""),7),FIND(":",Mod_Detay(SUBSTITUTE(B3," ",""),7))+1,5))&amp;" (mod "&amp;VALUE(MID(Mod_Detay(SUBSTITUTE(B3," ",""),7),FIND("SAYI",Mod_Detay(SUBSTITUTE(B3," ",""),7))+6,2))&amp;")",""))</f>
        <v/>
      </c>
    </row>
    <row r="2" spans="1:15" ht="15.75" thickBot="1" x14ac:dyDescent="0.3">
      <c r="B2" s="64" t="s">
        <v>276</v>
      </c>
    </row>
    <row r="3" spans="1:15" x14ac:dyDescent="0.25">
      <c r="B3" s="71" t="str">
        <f>CONCATENATE(B6,B7,B8,B9,B10,B11,B12)</f>
        <v>408408408404040404040404088404040404088408404088404088840404040840404084040404084040404084040404084040404040404040408404084040840404040404040408404040404040404040404040840404040840408404040408404040408404040404040404040404040404040404040404040840408404040840404040404040404040840404040404040404040404040404040404040404040404040404040840408404040404040404040404040404040404040404040404040408404040404040404040408404040404040404040840404040404084040408404040404040404040404084040404040840408404040408404040404040404040408404040404040404040888404040404040404040404040408404040404040404040408404040840404040404084084040404040404040404040404040404040404040404040404040840404040404040884040404040404040404040404088404040840404084040404040404040404040408404040404040408408404040404040404040404040408404040408404040408404040404040404084084084040840840404040404040404084040404040840408404040404040840404040404040404040404084040404088404040404040404040404040408404040404040840840840840404040840404040408408404040404040404040404040404040404040404040404040404040404040840404040404040404040404040408404040404040404040404040408404084040404040408408408404040404040840408404040840404088840404040840404040404040404040408404040408408408404040404040404040404040404040408408404040404040404040404040404040404040404040404040840404040404040404040408404040404040404040404040404040840404084040404040408404040404040404040404040404040840840404040404084084084084084084040404040404040884040408404084040408404084040404084084040404040404084040404084040404040404040404040404040404040408840404040404040404040404040404040404040404040404040404040404040404040404040408404040840408408404040840404040404040840404088408404040404040404040404040404040404040404040840404040408404040884040408884040404040408404040404040840840404040404040404040404040404040404040404040840840404040404084040404084040404084040404040404040404040404040884040404040404040840404040404040404040404040404040404040404040404040404040404040404040404040404040404040404040404084084084040404040404040404040404040408408840840884040404040404040404040404040840840840404040840408404040404040404040404040404040404040404040404040404040404040404084040404040404040408404084040404040840404040840404084040404040404040404040404040404040404040404040404040404040404040404040404040404040404084084040408840404040840840404040840408404040404084084040404040404084040840404084040840404040404040404040404040404040404040404084040404040404084040404040404040840404040404084040404040404040404084040404040404040404040404040404040404040404040404040404040404040404040404040404040404084040404040840404040404040404040404040408404040404084084040404040404040404040404040404040404040404040408408404040404040840404040840840404084040408404040404040404040408404040404040408404040408408408404040404084040404084040404040404040408404040404040404040404040404040404040404040404040404040404040404040404040404084040404040404040404040404040404040404040404040404040404084040404040404040404040404040404040840404040404040404040408408404040404084040840404084040404040404040404040404084040404084040404040404040840840840408404040404040404040404040840840884040404040404040404040404040404040404040404040404040840404040404040404040404040404040840404084040404040404040404040404040404040404040404040404040408404040884040408408404040404084040840404040404040404040840840404040404040408404084040404040404040404040404040404040404040404040840404040404084040840404040404040404040840404040840404040840404040404040404040404040404040408404040840404040840408408408404084040404040840404040404040404040404040404040404040404040404040840404084040840404040404040840404040404040840404040404040404040404040404040404040840404040840404040884040884040840840404088404040408404040840404040840840404040404040404040404040404040404084040404040408404040840404040404040404040404040404040404040408404040840404040404040404040404040404040404040884040408404040404040404040404084040404040404040404084040404040404040404040404040404040840408404040404040404040404040</v>
      </c>
      <c r="C3" t="s">
        <v>49</v>
      </c>
    </row>
    <row r="4" spans="1:15" x14ac:dyDescent="0.25">
      <c r="B4" s="65" t="str">
        <f>LEN(B3)&amp;" Basamaklı Büyük Sayı"</f>
        <v>4002 Basamaklı Büyük Sayı</v>
      </c>
      <c r="C4" s="8" t="s">
        <v>48</v>
      </c>
      <c r="D4" s="8" t="s">
        <v>47</v>
      </c>
      <c r="E4" s="8"/>
      <c r="F4" s="8" t="s">
        <v>48</v>
      </c>
      <c r="G4" s="8" t="s">
        <v>47</v>
      </c>
    </row>
    <row r="5" spans="1:15" ht="21" x14ac:dyDescent="0.35">
      <c r="C5" s="157">
        <v>40</v>
      </c>
      <c r="D5" s="157">
        <v>8</v>
      </c>
      <c r="E5" s="8"/>
      <c r="F5" t="s">
        <v>232</v>
      </c>
      <c r="G5" t="s">
        <v>232</v>
      </c>
    </row>
    <row r="6" spans="1:15" ht="92.25" customHeight="1" x14ac:dyDescent="0.25">
      <c r="A6" s="67" t="s">
        <v>49</v>
      </c>
      <c r="B6" s="68" t="str">
        <f>MID('Ha-Mim Kodlama Detayı'!$M$7,1,824)</f>
        <v>40840840840404040404040408840404040408840840408840408884040404084040408404040408404040408404040408404040404040404040840408404084040404040404040840404040404040404040404084040404084040840404040840404040840404040404040404040404040404040404040404084040840404084040404040404040404084040404040404040404040404040404040404040404040404040404084040840404040404040404040404040404040404040404040404040840404040404040404040840404040404040404084040404040408404040840404040404040404040408404040404084040840404040840404040404040404040840404040404040404088840404040404040404040404040840404040404040404040840404084040404040408408404040404040404040404040404040404040404040404040404084040404040404088404040404040404040404040408840404084040408404040404040404040404040840404040404040840840404040404040404040404040840404040840404040840404040404040</v>
      </c>
      <c r="C6" s="156">
        <f t="shared" ref="C6:D12" si="0">IFERROR(IF($B6&gt;0,(LEN($B6)-LEN(SUBSTITUTE($B6,C$5,"")))/LEN(C$5),0),0)</f>
        <v>380</v>
      </c>
      <c r="D6" s="156">
        <f t="shared" si="0"/>
        <v>64</v>
      </c>
      <c r="E6" s="67"/>
      <c r="F6" s="67" t="b">
        <f>C6='Ha-Mim Kodlama Detayı'!D5</f>
        <v>1</v>
      </c>
      <c r="G6" s="67" t="b">
        <f>D6='Ha-Mim Kodlama Detayı'!E5</f>
        <v>1</v>
      </c>
    </row>
    <row r="7" spans="1:15" ht="75" customHeight="1" x14ac:dyDescent="0.25">
      <c r="A7" s="67" t="s">
        <v>49</v>
      </c>
      <c r="B7" s="69" t="str">
        <f>MID('Ha-Mim Kodlama Detayı'!$M$7,825,600)</f>
        <v>408408408404084084040404040404040408404040404084040840404040404084040404040404040404040408404040408840404040404040404040404040840404040404084084084084040404084040404040840840404040404040404040404040404040404040404040404040404040404084040404040404040404040404040840404040404040404040404040840408404040404040840840840404040404084040840404084040408884040404084040404040404040404040840404040840840840404040404040404040404040404040840840404040404040404040404040404040404040404040404084040404040404040404040840404040404040404040404040404084040408404040404040840404040404040404040404040404084084040404040408</v>
      </c>
      <c r="C7" s="156">
        <f t="shared" si="0"/>
        <v>276</v>
      </c>
      <c r="D7" s="156">
        <f t="shared" si="0"/>
        <v>48</v>
      </c>
      <c r="E7" s="67"/>
      <c r="F7" s="67" t="b">
        <f>C7='Ha-Mim Kodlama Detayı'!D6</f>
        <v>1</v>
      </c>
      <c r="G7" s="67" t="b">
        <f>D7='Ha-Mim Kodlama Detayı'!E6</f>
        <v>1</v>
      </c>
    </row>
    <row r="8" spans="1:15" ht="84" customHeight="1" x14ac:dyDescent="0.25">
      <c r="A8" s="67" t="s">
        <v>49</v>
      </c>
      <c r="B8" s="68" t="str">
        <f>MID('Ha-Mim Kodlama Detayı'!$M$7,1425,653)</f>
        <v>40840840840840840404040404040408840404084040840404084040840404040840840404040404040840404040840404040404040404040404040404040404088404040404040404040404040404040404040404040404040404040404040404040404040404084040408404084084040408404040404040408404040884084040404040404040404040404040404040404040408404040404084040408840404088840404040404084040404040408408404040404040404040404040404040404040404040408408404040404040840404040840404040840404040404040404040404040408840404040404040408404040404040404040404040404040404040404040404040404040404040404040404040404040404040404040404040840840840404040404040404040404040404084088408408840404040404040404040404040</v>
      </c>
      <c r="C8" s="156">
        <f t="shared" si="0"/>
        <v>300</v>
      </c>
      <c r="D8" s="156">
        <f t="shared" si="0"/>
        <v>53</v>
      </c>
      <c r="E8" s="67"/>
      <c r="F8" s="67" t="b">
        <f>C8='Ha-Mim Kodlama Detayı'!D7</f>
        <v>1</v>
      </c>
      <c r="G8" s="67" t="b">
        <f>D8='Ha-Mim Kodlama Detayı'!E7</f>
        <v>1</v>
      </c>
      <c r="M8" s="70"/>
      <c r="O8" s="70"/>
    </row>
    <row r="9" spans="1:15" ht="89.25" customHeight="1" x14ac:dyDescent="0.25">
      <c r="A9" s="67" t="s">
        <v>49</v>
      </c>
      <c r="B9" s="69" t="str">
        <f>MID('Ha-Mim Kodlama Detayı'!$M$7,2078,692)</f>
        <v>40840840840404040840408404040404040404040404040404040404040404040404040404040404040404084040404040404040408404084040404040840404040840404084040404040404040404040404040404040404040404040404040404040404040404040404040404040404084084040408840404040840840404040840408404040404084084040404040404084040840404084040840404040404040404040404040404040404040404084040404040404084040404040404040840404040404084040404040404040404084040404040404040404040404040404040404040404040404040404040404040404040404040404040404084040404040840404040404040404040404040408404040404084084040404040404040404040404040404040404040404040408408404040404040840404040840840404084040408404040404040404040408404040404040408404040</v>
      </c>
      <c r="C9" s="156">
        <f t="shared" si="0"/>
        <v>324</v>
      </c>
      <c r="D9" s="156">
        <f t="shared" si="0"/>
        <v>44</v>
      </c>
      <c r="E9" s="67"/>
      <c r="F9" s="67" t="b">
        <f>C9='Ha-Mim Kodlama Detayı'!D8</f>
        <v>1</v>
      </c>
      <c r="G9" s="67" t="b">
        <f>D9='Ha-Mim Kodlama Detayı'!E8</f>
        <v>1</v>
      </c>
    </row>
    <row r="10" spans="1:15" ht="55.5" customHeight="1" x14ac:dyDescent="0.25">
      <c r="A10" s="67" t="s">
        <v>49</v>
      </c>
      <c r="B10" s="68" t="str">
        <f>MID('Ha-Mim Kodlama Detayı'!$M$7,2770,316)</f>
        <v>4084084084040404040840404040840404040404040404084040404040404040404040404040404040404040404040404040404040404040404040404040840404040404040404040404040404040404040404040404040404040840404040404040404040404040404040408404040404040404040404084084040404040840408404040840404040404040404040404040840404040840404040404040</v>
      </c>
      <c r="C10" s="156">
        <f t="shared" si="0"/>
        <v>150</v>
      </c>
      <c r="D10" s="156">
        <f t="shared" si="0"/>
        <v>16</v>
      </c>
      <c r="E10" s="67"/>
      <c r="F10" s="67" t="b">
        <f>C10='Ha-Mim Kodlama Detayı'!D9</f>
        <v>1</v>
      </c>
      <c r="G10" s="67" t="b">
        <f>D10='Ha-Mim Kodlama Detayı'!E9</f>
        <v>1</v>
      </c>
    </row>
    <row r="11" spans="1:15" ht="60" customHeight="1" x14ac:dyDescent="0.25">
      <c r="A11" s="67" t="s">
        <v>49</v>
      </c>
      <c r="B11" s="69" t="str">
        <f>MID('Ha-Mim Kodlama Detayı'!$M$7,3086,431)</f>
        <v>40840840840408404040404040404040404040840840884040404040404040404040404040404040404040404040404040840404040404040404040404040404040840404084040404040404040404040404040404040404040404040404040408404040884040408408404040404084040840404040404040404040840840404040404040408404084040404040404040404040404040404040404040404040840404040404084040840404040404040404040840404040840404040840404040404040404040404040404040408404040840404040840</v>
      </c>
      <c r="C11" s="156">
        <f t="shared" si="0"/>
        <v>200</v>
      </c>
      <c r="D11" s="156">
        <f t="shared" si="0"/>
        <v>31</v>
      </c>
      <c r="E11" s="67"/>
      <c r="F11" s="67" t="b">
        <f>C11='Ha-Mim Kodlama Detayı'!D10</f>
        <v>1</v>
      </c>
      <c r="G11" s="67" t="b">
        <f>D11='Ha-Mim Kodlama Detayı'!E10</f>
        <v>1</v>
      </c>
    </row>
    <row r="12" spans="1:15" ht="83.25" customHeight="1" x14ac:dyDescent="0.25">
      <c r="A12" s="67" t="s">
        <v>49</v>
      </c>
      <c r="B12" s="68" t="str">
        <f>MID('Ha-Mim Kodlama Detayı'!$M$7,3517,486)</f>
        <v>408408408404084040404040840404040404040404040404040404040404040404040404040840404084040840404040404040840404040404040840404040404040404040404040404040404040840404040840404040884040884040840840404088404040408404040840404040840840404040404040404040404040404040404084040404040408404040840404040404040404040404040404040404040408404040840404040404040404040404040404040404040884040408404040404040404040404084040404040404040404084040404040404040404040404040404040840408404040404040404040404040</v>
      </c>
      <c r="C12" s="156">
        <f t="shared" si="0"/>
        <v>225</v>
      </c>
      <c r="D12" s="156">
        <f t="shared" si="0"/>
        <v>36</v>
      </c>
      <c r="E12" s="67"/>
      <c r="F12" s="67" t="b">
        <f>C12='Ha-Mim Kodlama Detayı'!D11</f>
        <v>1</v>
      </c>
      <c r="G12" s="67" t="b">
        <f>D12='Ha-Mim Kodlama Detayı'!E11</f>
        <v>1</v>
      </c>
    </row>
    <row r="13" spans="1:15" ht="23.25" x14ac:dyDescent="0.25">
      <c r="C13" s="156">
        <f>SUM(C6:C12)</f>
        <v>1855</v>
      </c>
      <c r="D13" s="156">
        <f>SUM(D6:D12)</f>
        <v>292</v>
      </c>
      <c r="E13" s="67"/>
      <c r="F13" s="67"/>
      <c r="G13" s="67"/>
      <c r="I13" s="66"/>
    </row>
    <row r="14" spans="1:15" x14ac:dyDescent="0.25">
      <c r="I14" s="66"/>
    </row>
    <row r="15" spans="1:15" x14ac:dyDescent="0.25">
      <c r="I15" s="66"/>
    </row>
    <row r="16" spans="1:15" x14ac:dyDescent="0.25">
      <c r="I16" s="66"/>
    </row>
    <row r="17" spans="9:9" x14ac:dyDescent="0.25">
      <c r="I17" s="66"/>
    </row>
    <row r="18" spans="9:9" x14ac:dyDescent="0.25">
      <c r="I18" s="66"/>
    </row>
    <row r="19" spans="9:9" x14ac:dyDescent="0.25">
      <c r="I19" s="66"/>
    </row>
    <row r="20" spans="9:9" x14ac:dyDescent="0.25">
      <c r="I20" s="66"/>
    </row>
    <row r="21" spans="9:9" x14ac:dyDescent="0.25">
      <c r="I21" s="66"/>
    </row>
    <row r="22" spans="9:9" x14ac:dyDescent="0.25">
      <c r="I22" s="66"/>
    </row>
    <row r="23" spans="9:9" x14ac:dyDescent="0.25">
      <c r="I23" s="66"/>
    </row>
    <row r="24" spans="9:9" x14ac:dyDescent="0.25">
      <c r="I24" s="66"/>
    </row>
    <row r="25" spans="9:9" x14ac:dyDescent="0.25">
      <c r="I25" s="66"/>
    </row>
    <row r="26" spans="9:9" x14ac:dyDescent="0.25">
      <c r="I26" s="66"/>
    </row>
    <row r="27" spans="9:9" x14ac:dyDescent="0.25">
      <c r="I27" s="66"/>
    </row>
    <row r="28" spans="9:9" x14ac:dyDescent="0.25">
      <c r="I28" s="66"/>
    </row>
    <row r="29" spans="9:9" x14ac:dyDescent="0.25">
      <c r="I29" s="66"/>
    </row>
    <row r="30" spans="9:9" x14ac:dyDescent="0.25">
      <c r="I30" s="66"/>
    </row>
    <row r="31" spans="9:9" x14ac:dyDescent="0.25">
      <c r="I31" s="66"/>
    </row>
    <row r="32" spans="9:9" x14ac:dyDescent="0.25">
      <c r="I32" s="66"/>
    </row>
    <row r="33" spans="9:9" x14ac:dyDescent="0.25">
      <c r="I33" s="66"/>
    </row>
    <row r="34" spans="9:9" x14ac:dyDescent="0.25">
      <c r="I34" s="66"/>
    </row>
    <row r="35" spans="9:9" x14ac:dyDescent="0.25">
      <c r="I35" s="66"/>
    </row>
    <row r="36" spans="9:9" x14ac:dyDescent="0.25">
      <c r="I36" s="66"/>
    </row>
    <row r="37" spans="9:9" x14ac:dyDescent="0.25">
      <c r="I37" s="66"/>
    </row>
    <row r="38" spans="9:9" x14ac:dyDescent="0.25">
      <c r="I38" s="66"/>
    </row>
    <row r="39" spans="9:9" x14ac:dyDescent="0.25">
      <c r="I39" s="66"/>
    </row>
    <row r="40" spans="9:9" x14ac:dyDescent="0.25">
      <c r="I40" s="66"/>
    </row>
    <row r="41" spans="9:9" x14ac:dyDescent="0.25">
      <c r="I41" s="66"/>
    </row>
    <row r="42" spans="9:9" x14ac:dyDescent="0.25">
      <c r="I42" s="66"/>
    </row>
    <row r="43" spans="9:9" x14ac:dyDescent="0.25">
      <c r="I43" s="66"/>
    </row>
    <row r="44" spans="9:9" x14ac:dyDescent="0.25">
      <c r="I44" s="66"/>
    </row>
    <row r="45" spans="9:9" x14ac:dyDescent="0.25">
      <c r="I45" s="66"/>
    </row>
    <row r="46" spans="9:9" x14ac:dyDescent="0.25">
      <c r="I46" s="66"/>
    </row>
    <row r="47" spans="9:9" x14ac:dyDescent="0.25">
      <c r="I47" s="66"/>
    </row>
    <row r="48" spans="9:9" x14ac:dyDescent="0.25">
      <c r="I48" s="66"/>
    </row>
    <row r="49" spans="9:9" x14ac:dyDescent="0.25">
      <c r="I49" s="66"/>
    </row>
    <row r="50" spans="9:9" x14ac:dyDescent="0.25">
      <c r="I50" s="66"/>
    </row>
    <row r="51" spans="9:9" x14ac:dyDescent="0.25">
      <c r="I51" s="66"/>
    </row>
    <row r="52" spans="9:9" x14ac:dyDescent="0.25">
      <c r="I52" s="66"/>
    </row>
    <row r="53" spans="9:9" x14ac:dyDescent="0.25">
      <c r="I53" s="66"/>
    </row>
    <row r="54" spans="9:9" x14ac:dyDescent="0.25">
      <c r="I54" s="66"/>
    </row>
    <row r="55" spans="9:9" x14ac:dyDescent="0.25">
      <c r="I55" s="66"/>
    </row>
    <row r="56" spans="9:9" x14ac:dyDescent="0.25">
      <c r="I56" s="66"/>
    </row>
    <row r="57" spans="9:9" x14ac:dyDescent="0.25">
      <c r="I57" s="66"/>
    </row>
    <row r="58" spans="9:9" x14ac:dyDescent="0.25">
      <c r="I58" s="66"/>
    </row>
    <row r="59" spans="9:9" x14ac:dyDescent="0.25">
      <c r="I59" s="66"/>
    </row>
    <row r="60" spans="9:9" x14ac:dyDescent="0.25">
      <c r="I60" s="66"/>
    </row>
    <row r="61" spans="9:9" x14ac:dyDescent="0.25">
      <c r="I61" s="66"/>
    </row>
    <row r="62" spans="9:9" x14ac:dyDescent="0.25">
      <c r="I62" s="66"/>
    </row>
    <row r="63" spans="9:9" x14ac:dyDescent="0.25">
      <c r="I63" s="66"/>
    </row>
    <row r="64" spans="9:9" x14ac:dyDescent="0.25">
      <c r="I64" s="66"/>
    </row>
    <row r="65" spans="9:9" x14ac:dyDescent="0.25">
      <c r="I65" s="66"/>
    </row>
    <row r="66" spans="9:9" x14ac:dyDescent="0.25">
      <c r="I66" s="66"/>
    </row>
    <row r="67" spans="9:9" x14ac:dyDescent="0.25">
      <c r="I67" s="66"/>
    </row>
    <row r="68" spans="9:9" x14ac:dyDescent="0.25">
      <c r="I68" s="66"/>
    </row>
    <row r="69" spans="9:9" x14ac:dyDescent="0.25">
      <c r="I69" s="66"/>
    </row>
    <row r="70" spans="9:9" x14ac:dyDescent="0.25">
      <c r="I70" s="66"/>
    </row>
    <row r="71" spans="9:9" x14ac:dyDescent="0.25">
      <c r="I71" s="66"/>
    </row>
    <row r="72" spans="9:9" x14ac:dyDescent="0.25">
      <c r="I72" s="66"/>
    </row>
    <row r="73" spans="9:9" x14ac:dyDescent="0.25">
      <c r="I73" s="66"/>
    </row>
    <row r="74" spans="9:9" x14ac:dyDescent="0.25">
      <c r="I74" s="66"/>
    </row>
    <row r="75" spans="9:9" x14ac:dyDescent="0.25">
      <c r="I75" s="66"/>
    </row>
    <row r="76" spans="9:9" x14ac:dyDescent="0.25">
      <c r="I76" s="66"/>
    </row>
    <row r="77" spans="9:9" x14ac:dyDescent="0.25">
      <c r="I77" s="66"/>
    </row>
    <row r="78" spans="9:9" x14ac:dyDescent="0.25">
      <c r="I78" s="66"/>
    </row>
    <row r="79" spans="9:9" x14ac:dyDescent="0.25">
      <c r="I79" s="66"/>
    </row>
    <row r="80" spans="9:9" x14ac:dyDescent="0.25">
      <c r="I80" s="66"/>
    </row>
    <row r="81" spans="9:9" x14ac:dyDescent="0.25">
      <c r="I81" s="66"/>
    </row>
    <row r="82" spans="9:9" x14ac:dyDescent="0.25">
      <c r="I82" s="66"/>
    </row>
    <row r="83" spans="9:9" x14ac:dyDescent="0.25">
      <c r="I83" s="66"/>
    </row>
    <row r="84" spans="9:9" x14ac:dyDescent="0.25">
      <c r="I84" s="66"/>
    </row>
    <row r="85" spans="9:9" x14ac:dyDescent="0.25">
      <c r="I85" s="66"/>
    </row>
    <row r="86" spans="9:9" x14ac:dyDescent="0.25">
      <c r="I86" s="66"/>
    </row>
    <row r="87" spans="9:9" x14ac:dyDescent="0.25">
      <c r="I87" s="66"/>
    </row>
    <row r="88" spans="9:9" x14ac:dyDescent="0.25">
      <c r="I88" s="66"/>
    </row>
    <row r="89" spans="9:9" x14ac:dyDescent="0.25">
      <c r="I89" s="66"/>
    </row>
    <row r="90" spans="9:9" x14ac:dyDescent="0.25">
      <c r="I90" s="66"/>
    </row>
    <row r="91" spans="9:9" x14ac:dyDescent="0.25">
      <c r="I91" s="66"/>
    </row>
    <row r="92" spans="9:9" x14ac:dyDescent="0.25">
      <c r="I92" s="66"/>
    </row>
    <row r="93" spans="9:9" x14ac:dyDescent="0.25">
      <c r="I93" s="66"/>
    </row>
    <row r="94" spans="9:9" x14ac:dyDescent="0.25">
      <c r="I94" s="66"/>
    </row>
    <row r="95" spans="9:9" x14ac:dyDescent="0.25">
      <c r="I95" s="66"/>
    </row>
    <row r="96" spans="9:9" x14ac:dyDescent="0.25">
      <c r="I96" s="66"/>
    </row>
    <row r="97" spans="9:9" x14ac:dyDescent="0.25">
      <c r="I97" s="66"/>
    </row>
    <row r="98" spans="9:9" x14ac:dyDescent="0.25">
      <c r="I98" s="66"/>
    </row>
    <row r="99" spans="9:9" x14ac:dyDescent="0.25">
      <c r="I99" s="66"/>
    </row>
    <row r="100" spans="9:9" x14ac:dyDescent="0.25">
      <c r="I100" s="66"/>
    </row>
    <row r="101" spans="9:9" x14ac:dyDescent="0.25">
      <c r="I101" s="66"/>
    </row>
    <row r="102" spans="9:9" x14ac:dyDescent="0.25">
      <c r="I102" s="66"/>
    </row>
    <row r="103" spans="9:9" x14ac:dyDescent="0.25">
      <c r="I103" s="66"/>
    </row>
    <row r="104" spans="9:9" x14ac:dyDescent="0.25">
      <c r="I104" s="66"/>
    </row>
    <row r="105" spans="9:9" x14ac:dyDescent="0.25">
      <c r="I105" s="66"/>
    </row>
    <row r="106" spans="9:9" x14ac:dyDescent="0.25">
      <c r="I106" s="66"/>
    </row>
    <row r="107" spans="9:9" x14ac:dyDescent="0.25">
      <c r="I107" s="66"/>
    </row>
    <row r="108" spans="9:9" x14ac:dyDescent="0.25">
      <c r="I108" s="66"/>
    </row>
    <row r="109" spans="9:9" x14ac:dyDescent="0.25">
      <c r="I109" s="66"/>
    </row>
    <row r="110" spans="9:9" x14ac:dyDescent="0.25">
      <c r="I110" s="66"/>
    </row>
    <row r="111" spans="9:9" x14ac:dyDescent="0.25">
      <c r="I111" s="66"/>
    </row>
    <row r="112" spans="9:9" x14ac:dyDescent="0.25">
      <c r="I112" s="66"/>
    </row>
    <row r="113" spans="9:9" x14ac:dyDescent="0.25">
      <c r="I113" s="66"/>
    </row>
    <row r="114" spans="9:9" x14ac:dyDescent="0.25">
      <c r="I114" s="66"/>
    </row>
    <row r="115" spans="9:9" x14ac:dyDescent="0.25">
      <c r="I115" s="66"/>
    </row>
    <row r="116" spans="9:9" x14ac:dyDescent="0.25">
      <c r="I116" s="66"/>
    </row>
    <row r="117" spans="9:9" x14ac:dyDescent="0.25">
      <c r="I117" s="66"/>
    </row>
    <row r="118" spans="9:9" x14ac:dyDescent="0.25">
      <c r="I118" s="66"/>
    </row>
    <row r="119" spans="9:9" x14ac:dyDescent="0.25">
      <c r="I119" s="66"/>
    </row>
    <row r="120" spans="9:9" x14ac:dyDescent="0.25">
      <c r="I120" s="66"/>
    </row>
    <row r="121" spans="9:9" x14ac:dyDescent="0.25">
      <c r="I121" s="66"/>
    </row>
    <row r="122" spans="9:9" x14ac:dyDescent="0.25">
      <c r="I122" s="66"/>
    </row>
    <row r="123" spans="9:9" x14ac:dyDescent="0.25">
      <c r="I123" s="66"/>
    </row>
    <row r="124" spans="9:9" x14ac:dyDescent="0.25">
      <c r="I124" s="66"/>
    </row>
    <row r="125" spans="9:9" x14ac:dyDescent="0.25">
      <c r="I125" s="66"/>
    </row>
    <row r="126" spans="9:9" x14ac:dyDescent="0.25">
      <c r="I126" s="66"/>
    </row>
    <row r="127" spans="9:9" x14ac:dyDescent="0.25">
      <c r="I127" s="66"/>
    </row>
    <row r="128" spans="9:9" x14ac:dyDescent="0.25">
      <c r="I128" s="66"/>
    </row>
    <row r="129" spans="9:9" x14ac:dyDescent="0.25">
      <c r="I129" s="66"/>
    </row>
    <row r="130" spans="9:9" x14ac:dyDescent="0.25">
      <c r="I130" s="66"/>
    </row>
    <row r="131" spans="9:9" x14ac:dyDescent="0.25">
      <c r="I131" s="66"/>
    </row>
    <row r="132" spans="9:9" x14ac:dyDescent="0.25">
      <c r="I132" s="66"/>
    </row>
    <row r="133" spans="9:9" x14ac:dyDescent="0.25">
      <c r="I133" s="66"/>
    </row>
    <row r="134" spans="9:9" x14ac:dyDescent="0.25">
      <c r="I134" s="66"/>
    </row>
    <row r="135" spans="9:9" x14ac:dyDescent="0.25">
      <c r="I135" s="66"/>
    </row>
    <row r="136" spans="9:9" x14ac:dyDescent="0.25">
      <c r="I136" s="66"/>
    </row>
    <row r="137" spans="9:9" x14ac:dyDescent="0.25">
      <c r="I137" s="66"/>
    </row>
  </sheetData>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37"/>
  <sheetViews>
    <sheetView zoomScale="80" zoomScaleNormal="80" workbookViewId="0">
      <pane ySplit="5" topLeftCell="A6" activePane="bottomLeft" state="frozen"/>
      <selection activeCell="S58" sqref="S58"/>
      <selection pane="bottomLeft" activeCell="B13" sqref="B13"/>
    </sheetView>
  </sheetViews>
  <sheetFormatPr defaultRowHeight="15" x14ac:dyDescent="0.25"/>
  <cols>
    <col min="2" max="2" width="107.85546875" customWidth="1"/>
    <col min="9" max="10" width="8.140625" bestFit="1" customWidth="1"/>
    <col min="11" max="11" width="12.140625" bestFit="1" customWidth="1"/>
    <col min="12" max="12" width="14.28515625" customWidth="1"/>
    <col min="13" max="13" width="11.140625" bestFit="1" customWidth="1"/>
    <col min="15" max="15" width="12.140625" bestFit="1" customWidth="1"/>
  </cols>
  <sheetData>
    <row r="1" spans="1:15" x14ac:dyDescent="0.25">
      <c r="B1" s="64" t="s">
        <v>275</v>
      </c>
    </row>
    <row r="2" spans="1:15" ht="15.75" thickBot="1" x14ac:dyDescent="0.3">
      <c r="B2" s="64" t="s">
        <v>276</v>
      </c>
    </row>
    <row r="3" spans="1:15" x14ac:dyDescent="0.25">
      <c r="B3" s="71" t="str">
        <f>CONCATENATE(B6,B7,B8,B9,B10,B11,B12)</f>
        <v>40840840840404040404040408840404040408840840408840408884040404084040408404040408404040408404040408404040404040404040840408404084040404040404040840404040404040404040404084040404084040840404040840404040840404040404040404040404040404040404040404084040840404084040404040404040404084040404040404040404040404040404040404040404040404040404084040840404040404040404040404040404040404040404040404040840404040404040404040840404040404040404084040404040408404040840404040404040404040408404040404084040840404040840404040404040404040840404040404040404088840404040404040404040404040840404040404040404040840404084040404040408408404040404040404040404040404040404040404040404040404084040404040404088404040404040404040404040408840404084040408404040404040404040404040840404040404040840840404040404040404040404040840404040840404040840404040404040408408408404084084040404040404040408404040404084040840404040404084040404040404040404040408404040408840404040404040404040404040840404040404084084084084040404084040404040840840404040404040404040404040404040404040404040404040404040404084040404040404040404040404040840404040404040404040404040840408404040404040840840840404040404084040840404084040408884040404084040404040404040404040840404040840840840404040404040404040404040404040840840404040404040404040404040404040404040404040404084040404040404040404040840404040404040404040404040404084040408404040404040840404040404040404040404040404084084040404040408408408408407060100840100708404060404070704060404010040608840406040840408704040704081007040100408404070100100607070404084084040404040404084070100404040840407060407040406040407040406040604070401006040601004010070407040404088404040607060100401007040407040404040100407040407040404060100404060401004040704040407060100404040704010040404040704040704040704040840407040840704060840870407040407081004040706070100607040404010040704081004060707070100401007040884084040404040704040404040100404040704040401004040601007040407040840407040704070408100604070401004010086086040100704070100408810081004070401007070707060704040706040704084040407060100701004070407040100840840401006040404040704070401004040404040604070704040407040404040408704060870100406070707040404040408404040407084070100407040408404060401004040404040401004010040406060404070870840407040407040406040607040608100407040404070404040404040704040701004040604070707040401004060606040404010040407040100404040404040404040606040401004040404040404040404040704060704087010060408408406040100404060406040100404040407040701004070401004040840860608407084088404040404070404070406010040406040404040840840840404040840408404040404040404040404040404040404040404040404040404040404040404084040404040404040408404084040404040840404040840404084040404040404040404040404040404040404040404040404040404040404040404040404040404040404084084040408840404040840840404040840408404040404084084040404040404084040840404084040840404040404040404040404040404040404040404084040404040404084040404040404040840404040404084040404040404040404084040404040404040404040404040404040404040404040404040404040404040404040404040404040404084040404040840404040404040404040404040408404040404084084040404040404040404040404040404040404040404040408408404040404040840404040840840404084040408404040404040404040408404040404040408404040408408408404040404084040404084040404040404040408404040404040404040404040404040404040404040404040404040404040404040404040404084040404040404040404040404040404040404040404040404040404084040404040404040404040404040404040840404040404040404040408408404040404084040840404084040404040404040404040404084040404084040404040404040840840840408404040404040404040404040840840884040404040404040404040404040404040404040404040404040840404040404040404040404040404040840404084040404040404040404040404040404040404040404040404040408404040884040408408404040404084040840404040404040404040840840404040404040408404084040404040404040404040404040404040404040404040840404040404084040840404040404040404040840404040840404040840404040404040404040404040404040408404040840404040840408408408404084040404040840404040404040404040404040404040404040404040404040840404084040840404040404040840404040404040840404040404040404040404040404040404040840404040840404040884040884040840840404088404040408404040840404040840840404040404040404040404040404040404084040404040408404040840404040404040404040404040404040404040408404040840404040404040404040404040404040404040884040408404040404040404040404084040404040404040404084040404040404040404040404040404040840408404040404040404040404040</v>
      </c>
      <c r="C3" s="8" t="s">
        <v>49</v>
      </c>
    </row>
    <row r="4" spans="1:15" x14ac:dyDescent="0.25">
      <c r="B4" s="65" t="str">
        <f>LEN(B3)&amp;" Basamaklı Büyük Sayı"</f>
        <v>4475 Basamaklı Büyük Sayı</v>
      </c>
      <c r="C4" s="8" t="s">
        <v>48</v>
      </c>
      <c r="D4" s="8" t="s">
        <v>47</v>
      </c>
      <c r="E4" s="8" t="s">
        <v>52</v>
      </c>
      <c r="F4" s="8" t="s">
        <v>51</v>
      </c>
      <c r="G4" s="8" t="s">
        <v>50</v>
      </c>
      <c r="I4" s="8" t="s">
        <v>48</v>
      </c>
      <c r="J4" s="8" t="s">
        <v>47</v>
      </c>
    </row>
    <row r="5" spans="1:15" ht="21" x14ac:dyDescent="0.35">
      <c r="C5" s="157">
        <v>40</v>
      </c>
      <c r="D5" s="157">
        <v>8</v>
      </c>
      <c r="E5" s="157">
        <v>100</v>
      </c>
      <c r="F5" s="157">
        <v>60</v>
      </c>
      <c r="G5" s="157">
        <v>70</v>
      </c>
      <c r="I5" t="s">
        <v>232</v>
      </c>
      <c r="J5" t="s">
        <v>232</v>
      </c>
    </row>
    <row r="6" spans="1:15" ht="94.5" customHeight="1" thickBot="1" x14ac:dyDescent="0.3">
      <c r="A6" s="67" t="s">
        <v>49</v>
      </c>
      <c r="B6" s="68" t="str">
        <f>MID('Ha-Mim Kodlama Detayı'!$AD$7,1,824)</f>
        <v>40840840840404040404040408840404040408840840408840408884040404084040408404040408404040408404040408404040404040404040840408404084040404040404040840404040404040404040404084040404084040840404040840404040840404040404040404040404040404040404040404084040840404084040404040404040404084040404040404040404040404040404040404040404040404040404084040840404040404040404040404040404040404040404040404040840404040404040404040840404040404040404084040404040408404040840404040404040404040408404040404084040840404040840404040404040404040840404040404040404088840404040404040404040404040840404040404040404040840404084040404040408408404040404040404040404040404040404040404040404040404084040404040404088404040404040404040404040408840404084040408404040404040404040404040840404040404040840840404040404040404040404040840404040840404040840404040404040</v>
      </c>
      <c r="C6" s="156">
        <f t="shared" ref="C6:G12" si="0">IFERROR(IF($B6&gt;0,(LEN($B6)-LEN(SUBSTITUTE($B6,C$5,"")))/LEN(C$5),0),0)</f>
        <v>380</v>
      </c>
      <c r="D6" s="156">
        <f t="shared" si="0"/>
        <v>64</v>
      </c>
      <c r="E6" s="156">
        <f t="shared" si="0"/>
        <v>0</v>
      </c>
      <c r="F6" s="156">
        <f t="shared" si="0"/>
        <v>0</v>
      </c>
      <c r="G6" s="156">
        <f t="shared" si="0"/>
        <v>0</v>
      </c>
      <c r="I6" s="67" t="b">
        <f>C6='Ha-Mim Kodlama Detayı'!D5</f>
        <v>1</v>
      </c>
      <c r="J6" s="67" t="b">
        <f>D6='Ha-Mim Kodlama Detayı'!E5</f>
        <v>1</v>
      </c>
    </row>
    <row r="7" spans="1:15" ht="76.5" customHeight="1" x14ac:dyDescent="0.4">
      <c r="A7" s="67" t="s">
        <v>49</v>
      </c>
      <c r="B7" s="69" t="str">
        <f>MID('Ha-Mim Kodlama Detayı'!$AD$7,825,600)</f>
        <v>408408408404084084040404040404040408404040404084040840404040404084040404040404040404040408404040408840404040404040404040404040840404040404084084084084040404084040404040840840404040404040404040404040404040404040404040404040404040404084040404040404040404040404040840404040404040404040404040840408404040404040840840840404040404084040840404084040408884040404084040404040404040404040840404040840840840404040404040404040404040404040840840404040404040404040404040404040404040404040404084040404040404040404040840404040404040404040404040404084040408404040404040840404040404040404040404040404084084040404040408</v>
      </c>
      <c r="C7" s="156">
        <f t="shared" si="0"/>
        <v>276</v>
      </c>
      <c r="D7" s="156">
        <f t="shared" si="0"/>
        <v>48</v>
      </c>
      <c r="E7" s="156">
        <f t="shared" si="0"/>
        <v>0</v>
      </c>
      <c r="F7" s="156">
        <f t="shared" si="0"/>
        <v>0</v>
      </c>
      <c r="G7" s="156">
        <f t="shared" si="0"/>
        <v>0</v>
      </c>
      <c r="I7" s="67" t="b">
        <f>C7='Ha-Mim Kodlama Detayı'!D6</f>
        <v>1</v>
      </c>
      <c r="J7" s="67" t="b">
        <f>D7='Ha-Mim Kodlama Detayı'!E6</f>
        <v>1</v>
      </c>
      <c r="L7" s="360" t="s">
        <v>233</v>
      </c>
      <c r="M7" s="361"/>
      <c r="N7" s="361"/>
      <c r="O7" s="362"/>
    </row>
    <row r="8" spans="1:15" ht="136.5" customHeight="1" thickBot="1" x14ac:dyDescent="0.3">
      <c r="A8" s="67" t="s">
        <v>49</v>
      </c>
      <c r="B8" s="70" t="str">
        <f>MID('Ha-Mim Kodlama Detayı'!$AD$7,1425,1126)</f>
        <v>4084084084070601008401007084040604040707040604040100406088404060408404087040407040810070401004084040701001006070704040840840404040404040840701004040408404070604070404060404070404060406040704010060406010040100704070404040884040406070601004010070404070404040401004070404070404040601004040604010040407040404070601004040407040100404040407040407040407040408404070408407040608408704070404070810040407060701006070404040100407040810040607070701004010070408840840404040407040404040401004040407040404010040406010070404070408404070407040704081006040704010040100860860401007040701004088100810040704010070707070607040407060407040840404070601007010040704070401008408404010060404040407040704010040404040406040707040404070404040404087040608701004060707070404040404084040404070840701004070404084040604010040404040404010040100404060604040708708404070404070404060406070406081004070404040704040404040407040407010040406040707070404010040606060404040100404070401004040404040404040406060404010040404040404040404040407040607040870100604084084060401004040604060401004040404070407010040704010040408408606084070840884040404040704040704060100404060404040</v>
      </c>
      <c r="C8" s="156">
        <f t="shared" si="0"/>
        <v>300</v>
      </c>
      <c r="D8" s="156">
        <f t="shared" si="0"/>
        <v>53</v>
      </c>
      <c r="E8" s="156">
        <f t="shared" si="0"/>
        <v>57</v>
      </c>
      <c r="F8" s="156">
        <f t="shared" si="0"/>
        <v>53</v>
      </c>
      <c r="G8" s="156">
        <f t="shared" si="0"/>
        <v>98</v>
      </c>
      <c r="I8" s="67" t="b">
        <f>C8='Ha-Mim Kodlama Detayı'!D7</f>
        <v>1</v>
      </c>
      <c r="J8" s="67" t="b">
        <f>D8='Ha-Mim Kodlama Detayı'!E7</f>
        <v>1</v>
      </c>
      <c r="L8" s="158">
        <f>E8+F8+G8+1</f>
        <v>209</v>
      </c>
      <c r="M8" s="358" t="s">
        <v>56</v>
      </c>
      <c r="N8" s="358"/>
      <c r="O8" s="359"/>
    </row>
    <row r="9" spans="1:15" ht="86.25" customHeight="1" x14ac:dyDescent="0.25">
      <c r="A9" s="67" t="s">
        <v>49</v>
      </c>
      <c r="B9" s="69" t="str">
        <f>MID('Ha-Mim Kodlama Detayı'!$AD$7,2551,692)</f>
        <v>40840840840404040840408404040404040404040404040404040404040404040404040404040404040404084040404040404040408404084040404040840404040840404084040404040404040404040404040404040404040404040404040404040404040404040404040404040404084084040408840404040840840404040840408404040404084084040404040404084040840404084040840404040404040404040404040404040404040404084040404040404084040404040404040840404040404084040404040404040404084040404040404040404040404040404040404040404040404040404040404040404040404040404040404084040404040840404040404040404040404040408404040404084084040404040404040404040404040404040404040404040408408404040404040840404040840840404084040408404040404040404040408404040404040408404040</v>
      </c>
      <c r="C9" s="156">
        <f t="shared" si="0"/>
        <v>324</v>
      </c>
      <c r="D9" s="156">
        <f t="shared" si="0"/>
        <v>44</v>
      </c>
      <c r="E9" s="156">
        <f t="shared" si="0"/>
        <v>0</v>
      </c>
      <c r="F9" s="156">
        <f t="shared" si="0"/>
        <v>0</v>
      </c>
      <c r="G9" s="156">
        <f t="shared" si="0"/>
        <v>0</v>
      </c>
      <c r="I9" s="67" t="b">
        <f>C9='Ha-Mim Kodlama Detayı'!D8</f>
        <v>1</v>
      </c>
      <c r="J9" s="67" t="b">
        <f>D9='Ha-Mim Kodlama Detayı'!E8</f>
        <v>1</v>
      </c>
    </row>
    <row r="10" spans="1:15" ht="55.5" customHeight="1" x14ac:dyDescent="0.25">
      <c r="A10" s="67" t="s">
        <v>49</v>
      </c>
      <c r="B10" s="68" t="str">
        <f>MID('Ha-Mim Kodlama Detayı'!$AD$7,3243,316)</f>
        <v>4084084084040404040840404040840404040404040404084040404040404040404040404040404040404040404040404040404040404040404040404040840404040404040404040404040404040404040404040404040404040840404040404040404040404040404040408404040404040404040404084084040404040840408404040840404040404040404040404040840404040840404040404040</v>
      </c>
      <c r="C10" s="156">
        <f t="shared" si="0"/>
        <v>150</v>
      </c>
      <c r="D10" s="156">
        <f t="shared" si="0"/>
        <v>16</v>
      </c>
      <c r="E10" s="156">
        <f t="shared" si="0"/>
        <v>0</v>
      </c>
      <c r="F10" s="156">
        <f t="shared" si="0"/>
        <v>0</v>
      </c>
      <c r="G10" s="156">
        <f t="shared" si="0"/>
        <v>0</v>
      </c>
      <c r="I10" s="67" t="b">
        <f>C10='Ha-Mim Kodlama Detayı'!D9</f>
        <v>1</v>
      </c>
      <c r="J10" s="67" t="b">
        <f>D10='Ha-Mim Kodlama Detayı'!E9</f>
        <v>1</v>
      </c>
    </row>
    <row r="11" spans="1:15" ht="56.25" customHeight="1" x14ac:dyDescent="0.25">
      <c r="A11" s="67" t="s">
        <v>49</v>
      </c>
      <c r="B11" s="69" t="str">
        <f>MID('Ha-Mim Kodlama Detayı'!$AD$7,3559,431)</f>
        <v>40840840840408404040404040404040404040840840884040404040404040404040404040404040404040404040404040840404040404040404040404040404040840404084040404040404040404040404040404040404040404040404040408404040884040408408404040404084040840404040404040404040840840404040404040408404084040404040404040404040404040404040404040404040840404040404084040840404040404040404040840404040840404040840404040404040404040404040404040408404040840404040840</v>
      </c>
      <c r="C11" s="156">
        <f t="shared" si="0"/>
        <v>200</v>
      </c>
      <c r="D11" s="156">
        <f t="shared" si="0"/>
        <v>31</v>
      </c>
      <c r="E11" s="156">
        <f t="shared" si="0"/>
        <v>0</v>
      </c>
      <c r="F11" s="156">
        <f t="shared" si="0"/>
        <v>0</v>
      </c>
      <c r="G11" s="156">
        <f t="shared" si="0"/>
        <v>0</v>
      </c>
      <c r="I11" s="67" t="b">
        <f>C11='Ha-Mim Kodlama Detayı'!D10</f>
        <v>1</v>
      </c>
      <c r="J11" s="67" t="b">
        <f>D11='Ha-Mim Kodlama Detayı'!E10</f>
        <v>1</v>
      </c>
    </row>
    <row r="12" spans="1:15" ht="67.5" customHeight="1" x14ac:dyDescent="0.25">
      <c r="A12" s="67" t="s">
        <v>49</v>
      </c>
      <c r="B12" s="68" t="str">
        <f>MID('Ha-Mim Kodlama Detayı'!$AD$7,3990,486)</f>
        <v>408408408404084040404040840404040404040404040404040404040404040404040404040840404084040840404040404040840404040404040840404040404040404040404040404040404040840404040840404040884040884040840840404088404040408404040840404040840840404040404040404040404040404040404084040404040408404040840404040404040404040404040404040404040408404040840404040404040404040404040404040404040884040408404040404040404040404084040404040404040404084040404040404040404040404040404040840408404040404040404040404040</v>
      </c>
      <c r="C12" s="156">
        <f t="shared" si="0"/>
        <v>225</v>
      </c>
      <c r="D12" s="156">
        <f t="shared" si="0"/>
        <v>36</v>
      </c>
      <c r="E12" s="156">
        <f t="shared" si="0"/>
        <v>0</v>
      </c>
      <c r="F12" s="156">
        <f t="shared" si="0"/>
        <v>0</v>
      </c>
      <c r="G12" s="156">
        <f t="shared" si="0"/>
        <v>0</v>
      </c>
      <c r="I12" s="67" t="b">
        <f>C12='Ha-Mim Kodlama Detayı'!D11</f>
        <v>1</v>
      </c>
      <c r="J12" s="67" t="b">
        <f>D12='Ha-Mim Kodlama Detayı'!E11</f>
        <v>1</v>
      </c>
    </row>
    <row r="13" spans="1:15" ht="23.25" x14ac:dyDescent="0.25">
      <c r="C13" s="156"/>
      <c r="D13" s="156"/>
      <c r="E13" s="156"/>
      <c r="F13" s="156"/>
      <c r="G13" s="156"/>
      <c r="I13" s="66"/>
    </row>
    <row r="14" spans="1:15" x14ac:dyDescent="0.25">
      <c r="I14" s="66"/>
    </row>
    <row r="15" spans="1:15" x14ac:dyDescent="0.25">
      <c r="I15" s="66"/>
    </row>
    <row r="16" spans="1:15" x14ac:dyDescent="0.25">
      <c r="I16" s="66"/>
    </row>
    <row r="17" spans="9:9" x14ac:dyDescent="0.25">
      <c r="I17" s="66"/>
    </row>
    <row r="18" spans="9:9" x14ac:dyDescent="0.25">
      <c r="I18" s="66"/>
    </row>
    <row r="19" spans="9:9" x14ac:dyDescent="0.25">
      <c r="I19" s="66"/>
    </row>
    <row r="20" spans="9:9" x14ac:dyDescent="0.25">
      <c r="I20" s="66"/>
    </row>
    <row r="21" spans="9:9" x14ac:dyDescent="0.25">
      <c r="I21" s="66"/>
    </row>
    <row r="22" spans="9:9" x14ac:dyDescent="0.25">
      <c r="I22" s="66"/>
    </row>
    <row r="23" spans="9:9" x14ac:dyDescent="0.25">
      <c r="I23" s="66"/>
    </row>
    <row r="24" spans="9:9" x14ac:dyDescent="0.25">
      <c r="I24" s="66"/>
    </row>
    <row r="25" spans="9:9" x14ac:dyDescent="0.25">
      <c r="I25" s="66"/>
    </row>
    <row r="26" spans="9:9" x14ac:dyDescent="0.25">
      <c r="I26" s="66"/>
    </row>
    <row r="27" spans="9:9" x14ac:dyDescent="0.25">
      <c r="I27" s="66"/>
    </row>
    <row r="28" spans="9:9" x14ac:dyDescent="0.25">
      <c r="I28" s="66"/>
    </row>
    <row r="29" spans="9:9" x14ac:dyDescent="0.25">
      <c r="I29" s="66"/>
    </row>
    <row r="30" spans="9:9" x14ac:dyDescent="0.25">
      <c r="I30" s="66"/>
    </row>
    <row r="31" spans="9:9" x14ac:dyDescent="0.25">
      <c r="I31" s="66"/>
    </row>
    <row r="32" spans="9:9" x14ac:dyDescent="0.25">
      <c r="I32" s="66"/>
    </row>
    <row r="33" spans="9:9" x14ac:dyDescent="0.25">
      <c r="I33" s="66"/>
    </row>
    <row r="34" spans="9:9" x14ac:dyDescent="0.25">
      <c r="I34" s="66"/>
    </row>
    <row r="35" spans="9:9" x14ac:dyDescent="0.25">
      <c r="I35" s="66"/>
    </row>
    <row r="36" spans="9:9" x14ac:dyDescent="0.25">
      <c r="I36" s="66"/>
    </row>
    <row r="37" spans="9:9" x14ac:dyDescent="0.25">
      <c r="I37" s="66"/>
    </row>
    <row r="38" spans="9:9" x14ac:dyDescent="0.25">
      <c r="I38" s="66"/>
    </row>
    <row r="39" spans="9:9" x14ac:dyDescent="0.25">
      <c r="I39" s="66"/>
    </row>
    <row r="40" spans="9:9" x14ac:dyDescent="0.25">
      <c r="I40" s="66"/>
    </row>
    <row r="41" spans="9:9" x14ac:dyDescent="0.25">
      <c r="I41" s="66"/>
    </row>
    <row r="42" spans="9:9" x14ac:dyDescent="0.25">
      <c r="I42" s="66"/>
    </row>
    <row r="43" spans="9:9" x14ac:dyDescent="0.25">
      <c r="I43" s="66"/>
    </row>
    <row r="44" spans="9:9" x14ac:dyDescent="0.25">
      <c r="I44" s="66"/>
    </row>
    <row r="45" spans="9:9" x14ac:dyDescent="0.25">
      <c r="I45" s="66"/>
    </row>
    <row r="46" spans="9:9" x14ac:dyDescent="0.25">
      <c r="I46" s="66"/>
    </row>
    <row r="47" spans="9:9" x14ac:dyDescent="0.25">
      <c r="I47" s="66"/>
    </row>
    <row r="48" spans="9:9" x14ac:dyDescent="0.25">
      <c r="I48" s="66"/>
    </row>
    <row r="49" spans="9:9" x14ac:dyDescent="0.25">
      <c r="I49" s="66"/>
    </row>
    <row r="50" spans="9:9" x14ac:dyDescent="0.25">
      <c r="I50" s="66"/>
    </row>
    <row r="51" spans="9:9" x14ac:dyDescent="0.25">
      <c r="I51" s="66"/>
    </row>
    <row r="52" spans="9:9" x14ac:dyDescent="0.25">
      <c r="I52" s="66"/>
    </row>
    <row r="53" spans="9:9" x14ac:dyDescent="0.25">
      <c r="I53" s="66"/>
    </row>
    <row r="54" spans="9:9" x14ac:dyDescent="0.25">
      <c r="I54" s="66"/>
    </row>
    <row r="55" spans="9:9" x14ac:dyDescent="0.25">
      <c r="I55" s="66"/>
    </row>
    <row r="56" spans="9:9" x14ac:dyDescent="0.25">
      <c r="I56" s="66"/>
    </row>
    <row r="57" spans="9:9" x14ac:dyDescent="0.25">
      <c r="I57" s="66"/>
    </row>
    <row r="58" spans="9:9" x14ac:dyDescent="0.25">
      <c r="I58" s="66"/>
    </row>
    <row r="59" spans="9:9" x14ac:dyDescent="0.25">
      <c r="I59" s="66"/>
    </row>
    <row r="60" spans="9:9" x14ac:dyDescent="0.25">
      <c r="I60" s="66"/>
    </row>
    <row r="61" spans="9:9" x14ac:dyDescent="0.25">
      <c r="I61" s="66"/>
    </row>
    <row r="62" spans="9:9" x14ac:dyDescent="0.25">
      <c r="I62" s="66"/>
    </row>
    <row r="63" spans="9:9" x14ac:dyDescent="0.25">
      <c r="I63" s="66"/>
    </row>
    <row r="64" spans="9:9" x14ac:dyDescent="0.25">
      <c r="I64" s="66"/>
    </row>
    <row r="65" spans="9:9" x14ac:dyDescent="0.25">
      <c r="I65" s="66"/>
    </row>
    <row r="66" spans="9:9" x14ac:dyDescent="0.25">
      <c r="I66" s="66"/>
    </row>
    <row r="67" spans="9:9" x14ac:dyDescent="0.25">
      <c r="I67" s="66"/>
    </row>
    <row r="68" spans="9:9" x14ac:dyDescent="0.25">
      <c r="I68" s="66"/>
    </row>
    <row r="69" spans="9:9" x14ac:dyDescent="0.25">
      <c r="I69" s="66"/>
    </row>
    <row r="70" spans="9:9" x14ac:dyDescent="0.25">
      <c r="I70" s="66"/>
    </row>
    <row r="71" spans="9:9" x14ac:dyDescent="0.25">
      <c r="I71" s="66"/>
    </row>
    <row r="72" spans="9:9" x14ac:dyDescent="0.25">
      <c r="I72" s="66"/>
    </row>
    <row r="73" spans="9:9" x14ac:dyDescent="0.25">
      <c r="I73" s="66"/>
    </row>
    <row r="74" spans="9:9" x14ac:dyDescent="0.25">
      <c r="I74" s="66"/>
    </row>
    <row r="75" spans="9:9" x14ac:dyDescent="0.25">
      <c r="I75" s="66"/>
    </row>
    <row r="76" spans="9:9" x14ac:dyDescent="0.25">
      <c r="I76" s="66"/>
    </row>
    <row r="77" spans="9:9" x14ac:dyDescent="0.25">
      <c r="I77" s="66"/>
    </row>
    <row r="78" spans="9:9" x14ac:dyDescent="0.25">
      <c r="I78" s="66"/>
    </row>
    <row r="79" spans="9:9" x14ac:dyDescent="0.25">
      <c r="I79" s="66"/>
    </row>
    <row r="80" spans="9:9" x14ac:dyDescent="0.25">
      <c r="I80" s="66"/>
    </row>
    <row r="81" spans="9:9" x14ac:dyDescent="0.25">
      <c r="I81" s="66"/>
    </row>
    <row r="82" spans="9:9" x14ac:dyDescent="0.25">
      <c r="I82" s="66"/>
    </row>
    <row r="83" spans="9:9" x14ac:dyDescent="0.25">
      <c r="I83" s="66"/>
    </row>
    <row r="84" spans="9:9" x14ac:dyDescent="0.25">
      <c r="I84" s="66"/>
    </row>
    <row r="85" spans="9:9" x14ac:dyDescent="0.25">
      <c r="I85" s="66"/>
    </row>
    <row r="86" spans="9:9" x14ac:dyDescent="0.25">
      <c r="I86" s="66"/>
    </row>
    <row r="87" spans="9:9" x14ac:dyDescent="0.25">
      <c r="I87" s="66"/>
    </row>
    <row r="88" spans="9:9" x14ac:dyDescent="0.25">
      <c r="I88" s="66"/>
    </row>
    <row r="89" spans="9:9" x14ac:dyDescent="0.25">
      <c r="I89" s="66"/>
    </row>
    <row r="90" spans="9:9" x14ac:dyDescent="0.25">
      <c r="I90" s="66"/>
    </row>
    <row r="91" spans="9:9" x14ac:dyDescent="0.25">
      <c r="I91" s="66"/>
    </row>
    <row r="92" spans="9:9" x14ac:dyDescent="0.25">
      <c r="I92" s="66"/>
    </row>
    <row r="93" spans="9:9" x14ac:dyDescent="0.25">
      <c r="I93" s="66"/>
    </row>
    <row r="94" spans="9:9" x14ac:dyDescent="0.25">
      <c r="I94" s="66"/>
    </row>
    <row r="95" spans="9:9" x14ac:dyDescent="0.25">
      <c r="I95" s="66"/>
    </row>
    <row r="96" spans="9:9" x14ac:dyDescent="0.25">
      <c r="I96" s="66"/>
    </row>
    <row r="97" spans="9:9" x14ac:dyDescent="0.25">
      <c r="I97" s="66"/>
    </row>
    <row r="98" spans="9:9" x14ac:dyDescent="0.25">
      <c r="I98" s="66"/>
    </row>
    <row r="99" spans="9:9" x14ac:dyDescent="0.25">
      <c r="I99" s="66"/>
    </row>
    <row r="100" spans="9:9" x14ac:dyDescent="0.25">
      <c r="I100" s="66"/>
    </row>
    <row r="101" spans="9:9" x14ac:dyDescent="0.25">
      <c r="I101" s="66"/>
    </row>
    <row r="102" spans="9:9" x14ac:dyDescent="0.25">
      <c r="I102" s="66"/>
    </row>
    <row r="103" spans="9:9" x14ac:dyDescent="0.25">
      <c r="I103" s="66"/>
    </row>
    <row r="104" spans="9:9" x14ac:dyDescent="0.25">
      <c r="I104" s="66"/>
    </row>
    <row r="105" spans="9:9" x14ac:dyDescent="0.25">
      <c r="I105" s="66"/>
    </row>
    <row r="106" spans="9:9" x14ac:dyDescent="0.25">
      <c r="I106" s="66"/>
    </row>
    <row r="107" spans="9:9" x14ac:dyDescent="0.25">
      <c r="I107" s="66"/>
    </row>
    <row r="108" spans="9:9" x14ac:dyDescent="0.25">
      <c r="I108" s="66"/>
    </row>
    <row r="109" spans="9:9" x14ac:dyDescent="0.25">
      <c r="I109" s="66"/>
    </row>
    <row r="110" spans="9:9" x14ac:dyDescent="0.25">
      <c r="I110" s="66"/>
    </row>
    <row r="111" spans="9:9" x14ac:dyDescent="0.25">
      <c r="I111" s="66"/>
    </row>
    <row r="112" spans="9:9" x14ac:dyDescent="0.25">
      <c r="I112" s="66"/>
    </row>
    <row r="113" spans="9:9" x14ac:dyDescent="0.25">
      <c r="I113" s="66"/>
    </row>
    <row r="114" spans="9:9" x14ac:dyDescent="0.25">
      <c r="I114" s="66"/>
    </row>
    <row r="115" spans="9:9" x14ac:dyDescent="0.25">
      <c r="I115" s="66"/>
    </row>
    <row r="116" spans="9:9" x14ac:dyDescent="0.25">
      <c r="I116" s="66"/>
    </row>
    <row r="117" spans="9:9" x14ac:dyDescent="0.25">
      <c r="I117" s="66"/>
    </row>
    <row r="118" spans="9:9" x14ac:dyDescent="0.25">
      <c r="I118" s="66"/>
    </row>
    <row r="119" spans="9:9" x14ac:dyDescent="0.25">
      <c r="I119" s="66"/>
    </row>
    <row r="120" spans="9:9" x14ac:dyDescent="0.25">
      <c r="I120" s="66"/>
    </row>
    <row r="121" spans="9:9" x14ac:dyDescent="0.25">
      <c r="I121" s="66"/>
    </row>
    <row r="122" spans="9:9" x14ac:dyDescent="0.25">
      <c r="I122" s="66"/>
    </row>
    <row r="123" spans="9:9" x14ac:dyDescent="0.25">
      <c r="I123" s="66"/>
    </row>
    <row r="124" spans="9:9" x14ac:dyDescent="0.25">
      <c r="I124" s="66"/>
    </row>
    <row r="125" spans="9:9" x14ac:dyDescent="0.25">
      <c r="I125" s="66"/>
    </row>
    <row r="126" spans="9:9" x14ac:dyDescent="0.25">
      <c r="I126" s="66"/>
    </row>
    <row r="127" spans="9:9" x14ac:dyDescent="0.25">
      <c r="I127" s="66"/>
    </row>
    <row r="128" spans="9:9" x14ac:dyDescent="0.25">
      <c r="I128" s="66"/>
    </row>
    <row r="129" spans="9:9" x14ac:dyDescent="0.25">
      <c r="I129" s="66"/>
    </row>
    <row r="130" spans="9:9" x14ac:dyDescent="0.25">
      <c r="I130" s="66"/>
    </row>
    <row r="131" spans="9:9" x14ac:dyDescent="0.25">
      <c r="I131" s="66"/>
    </row>
    <row r="132" spans="9:9" x14ac:dyDescent="0.25">
      <c r="I132" s="66"/>
    </row>
    <row r="133" spans="9:9" x14ac:dyDescent="0.25">
      <c r="I133" s="66"/>
    </row>
    <row r="134" spans="9:9" x14ac:dyDescent="0.25">
      <c r="I134" s="66"/>
    </row>
    <row r="135" spans="9:9" x14ac:dyDescent="0.25">
      <c r="I135" s="66"/>
    </row>
    <row r="136" spans="9:9" x14ac:dyDescent="0.25">
      <c r="I136" s="66"/>
    </row>
    <row r="137" spans="9:9" x14ac:dyDescent="0.25">
      <c r="I137" s="66"/>
    </row>
  </sheetData>
  <mergeCells count="2">
    <mergeCell ref="M8:O8"/>
    <mergeCell ref="L7:O7"/>
  </mergeCells>
  <pageMargins left="0.7" right="0.7" top="0.75" bottom="0.75" header="0.3" footer="0.3"/>
  <pageSetup paperSize="9" orientation="portrait" verticalDpi="0"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ayfa2"/>
  <dimension ref="B2:O28"/>
  <sheetViews>
    <sheetView showGridLines="0" zoomScaleNormal="100" workbookViewId="0">
      <selection activeCell="F9" sqref="F9"/>
    </sheetView>
  </sheetViews>
  <sheetFormatPr defaultRowHeight="15" x14ac:dyDescent="0.25"/>
  <cols>
    <col min="1" max="1" width="2.7109375" customWidth="1"/>
    <col min="2" max="2" width="24.85546875" customWidth="1"/>
    <col min="3" max="3" width="11.42578125" customWidth="1"/>
    <col min="4" max="5" width="11" customWidth="1"/>
    <col min="6" max="6" width="10.85546875" customWidth="1"/>
    <col min="7" max="8" width="14.85546875" customWidth="1"/>
    <col min="9" max="9" width="0" hidden="1" customWidth="1"/>
    <col min="10" max="10" width="8.140625" bestFit="1" customWidth="1"/>
  </cols>
  <sheetData>
    <row r="2" spans="2:15" x14ac:dyDescent="0.25">
      <c r="B2" s="363"/>
      <c r="C2" s="363"/>
      <c r="D2" s="363"/>
      <c r="E2" s="363"/>
      <c r="F2" s="363"/>
      <c r="G2" s="363"/>
      <c r="H2" s="363"/>
      <c r="I2" s="363"/>
      <c r="J2" s="363"/>
      <c r="K2" s="363"/>
      <c r="L2" s="363"/>
      <c r="M2" s="363"/>
      <c r="N2" s="363"/>
      <c r="O2" s="363"/>
    </row>
    <row r="3" spans="2:15" ht="54.75" customHeight="1" thickBot="1" x14ac:dyDescent="0.3">
      <c r="B3" s="364"/>
      <c r="C3" s="364"/>
      <c r="D3" s="364"/>
      <c r="E3" s="364"/>
      <c r="F3" s="364"/>
      <c r="G3" s="364"/>
      <c r="H3" s="364"/>
      <c r="I3" s="364"/>
      <c r="J3" s="364"/>
      <c r="K3" s="364"/>
      <c r="L3" s="364"/>
      <c r="M3" s="364"/>
      <c r="N3" s="364"/>
      <c r="O3" s="364"/>
    </row>
    <row r="4" spans="2:15" ht="18.75" thickBot="1" x14ac:dyDescent="0.3">
      <c r="B4" s="6" t="s">
        <v>24</v>
      </c>
      <c r="C4" s="3" t="s">
        <v>0</v>
      </c>
      <c r="D4" s="2" t="s">
        <v>1</v>
      </c>
      <c r="E4" s="6" t="s">
        <v>2</v>
      </c>
      <c r="F4" s="2" t="s">
        <v>25</v>
      </c>
      <c r="G4" s="4" t="s">
        <v>26</v>
      </c>
      <c r="H4" s="5" t="s">
        <v>27</v>
      </c>
      <c r="I4" s="6" t="s">
        <v>4</v>
      </c>
      <c r="J4" s="3" t="s">
        <v>28</v>
      </c>
      <c r="K4" s="3" t="s">
        <v>29</v>
      </c>
      <c r="L4" s="3" t="s">
        <v>30</v>
      </c>
      <c r="M4" s="3" t="s">
        <v>31</v>
      </c>
      <c r="N4" s="3" t="s">
        <v>32</v>
      </c>
      <c r="O4" s="7" t="s">
        <v>25</v>
      </c>
    </row>
    <row r="5" spans="2:15" ht="23.25" x14ac:dyDescent="0.35">
      <c r="B5" s="27" t="s">
        <v>5</v>
      </c>
      <c r="C5" s="12" t="s">
        <v>6</v>
      </c>
      <c r="D5" s="37">
        <v>52</v>
      </c>
      <c r="E5" s="40">
        <v>101</v>
      </c>
      <c r="F5" s="43">
        <f t="shared" ref="F5:F11" si="0">D5+E5</f>
        <v>153</v>
      </c>
      <c r="G5" s="21">
        <f>MOD(F5,7)</f>
        <v>6</v>
      </c>
      <c r="H5" s="22">
        <f t="shared" ref="H5:H11" si="1">MOD(F5,19)</f>
        <v>1</v>
      </c>
      <c r="I5" s="14" t="str">
        <f t="shared" ref="I5:I11" si="2">D5&amp;E5</f>
        <v>52101</v>
      </c>
      <c r="J5" s="13">
        <f t="shared" ref="J5:J11" si="3">VALUE(MID($I5,1,1))</f>
        <v>5</v>
      </c>
      <c r="K5" s="13">
        <f t="shared" ref="K5:K11" si="4">VALUE(MID($I5,2,1))</f>
        <v>2</v>
      </c>
      <c r="L5" s="13">
        <f t="shared" ref="L5:L11" si="5">VALUE(MID($I5,3,1))</f>
        <v>1</v>
      </c>
      <c r="M5" s="13">
        <f t="shared" ref="M5:M11" si="6">VALUE(MID($I5,4,1))</f>
        <v>0</v>
      </c>
      <c r="N5" s="13">
        <f t="shared" ref="N5:N11" si="7">VALUE(MID($I5,5,1))</f>
        <v>1</v>
      </c>
      <c r="O5" s="31">
        <f>SUM(J5:N5)</f>
        <v>9</v>
      </c>
    </row>
    <row r="6" spans="2:15" ht="23.25" x14ac:dyDescent="0.35">
      <c r="B6" s="28" t="s">
        <v>7</v>
      </c>
      <c r="C6" s="15" t="s">
        <v>6</v>
      </c>
      <c r="D6" s="38">
        <v>35</v>
      </c>
      <c r="E6" s="41">
        <v>201</v>
      </c>
      <c r="F6" s="44">
        <f t="shared" si="0"/>
        <v>236</v>
      </c>
      <c r="G6" s="23">
        <f t="shared" ref="G6:G11" si="8">MOD(F6,7)</f>
        <v>5</v>
      </c>
      <c r="H6" s="24">
        <f t="shared" si="1"/>
        <v>8</v>
      </c>
      <c r="I6" s="17" t="str">
        <f t="shared" si="2"/>
        <v>35201</v>
      </c>
      <c r="J6" s="16">
        <f t="shared" si="3"/>
        <v>3</v>
      </c>
      <c r="K6" s="16">
        <f t="shared" si="4"/>
        <v>5</v>
      </c>
      <c r="L6" s="16">
        <f t="shared" si="5"/>
        <v>2</v>
      </c>
      <c r="M6" s="16">
        <f t="shared" si="6"/>
        <v>0</v>
      </c>
      <c r="N6" s="16">
        <f t="shared" si="7"/>
        <v>1</v>
      </c>
      <c r="O6" s="32">
        <f t="shared" ref="O6:O11" si="9">SUM(J6:N6)</f>
        <v>11</v>
      </c>
    </row>
    <row r="7" spans="2:15" ht="23.25" x14ac:dyDescent="0.35">
      <c r="B7" s="28" t="s">
        <v>8</v>
      </c>
      <c r="C7" s="15" t="s">
        <v>6</v>
      </c>
      <c r="D7" s="38">
        <v>24</v>
      </c>
      <c r="E7" s="41">
        <v>654</v>
      </c>
      <c r="F7" s="44">
        <f t="shared" si="0"/>
        <v>678</v>
      </c>
      <c r="G7" s="23">
        <f t="shared" si="8"/>
        <v>6</v>
      </c>
      <c r="H7" s="24">
        <f t="shared" si="1"/>
        <v>13</v>
      </c>
      <c r="I7" s="17" t="str">
        <f t="shared" si="2"/>
        <v>24654</v>
      </c>
      <c r="J7" s="16">
        <f t="shared" si="3"/>
        <v>2</v>
      </c>
      <c r="K7" s="16">
        <f t="shared" si="4"/>
        <v>4</v>
      </c>
      <c r="L7" s="16">
        <f t="shared" si="5"/>
        <v>6</v>
      </c>
      <c r="M7" s="16">
        <f t="shared" si="6"/>
        <v>5</v>
      </c>
      <c r="N7" s="16">
        <f t="shared" si="7"/>
        <v>4</v>
      </c>
      <c r="O7" s="32">
        <f t="shared" si="9"/>
        <v>21</v>
      </c>
    </row>
    <row r="8" spans="2:15" ht="23.25" x14ac:dyDescent="0.35">
      <c r="B8" s="28" t="s">
        <v>9</v>
      </c>
      <c r="C8" s="15" t="s">
        <v>6</v>
      </c>
      <c r="D8" s="38">
        <v>28</v>
      </c>
      <c r="E8" s="41">
        <v>236</v>
      </c>
      <c r="F8" s="44">
        <f t="shared" si="0"/>
        <v>264</v>
      </c>
      <c r="G8" s="23">
        <f t="shared" si="8"/>
        <v>5</v>
      </c>
      <c r="H8" s="24">
        <f t="shared" si="1"/>
        <v>17</v>
      </c>
      <c r="I8" s="17" t="str">
        <f t="shared" si="2"/>
        <v>28236</v>
      </c>
      <c r="J8" s="16">
        <f t="shared" si="3"/>
        <v>2</v>
      </c>
      <c r="K8" s="16">
        <f t="shared" si="4"/>
        <v>8</v>
      </c>
      <c r="L8" s="16">
        <f t="shared" si="5"/>
        <v>2</v>
      </c>
      <c r="M8" s="16">
        <f t="shared" si="6"/>
        <v>3</v>
      </c>
      <c r="N8" s="16">
        <f t="shared" si="7"/>
        <v>6</v>
      </c>
      <c r="O8" s="32">
        <f t="shared" si="9"/>
        <v>21</v>
      </c>
    </row>
    <row r="9" spans="2:15" ht="23.25" x14ac:dyDescent="0.35">
      <c r="B9" s="28" t="s">
        <v>10</v>
      </c>
      <c r="C9" s="15" t="s">
        <v>6</v>
      </c>
      <c r="D9" s="38">
        <v>63</v>
      </c>
      <c r="E9" s="41">
        <v>895</v>
      </c>
      <c r="F9" s="44">
        <f t="shared" si="0"/>
        <v>958</v>
      </c>
      <c r="G9" s="23">
        <f t="shared" si="8"/>
        <v>6</v>
      </c>
      <c r="H9" s="24">
        <f t="shared" si="1"/>
        <v>8</v>
      </c>
      <c r="I9" s="17" t="str">
        <f t="shared" si="2"/>
        <v>63895</v>
      </c>
      <c r="J9" s="16">
        <f t="shared" si="3"/>
        <v>6</v>
      </c>
      <c r="K9" s="16">
        <f t="shared" si="4"/>
        <v>3</v>
      </c>
      <c r="L9" s="16">
        <f t="shared" si="5"/>
        <v>8</v>
      </c>
      <c r="M9" s="16">
        <f t="shared" si="6"/>
        <v>9</v>
      </c>
      <c r="N9" s="16">
        <f t="shared" si="7"/>
        <v>5</v>
      </c>
      <c r="O9" s="32">
        <f t="shared" si="9"/>
        <v>31</v>
      </c>
    </row>
    <row r="10" spans="2:15" ht="23.25" x14ac:dyDescent="0.35">
      <c r="B10" s="28" t="s">
        <v>11</v>
      </c>
      <c r="C10" s="15" t="s">
        <v>6</v>
      </c>
      <c r="D10" s="38">
        <v>87</v>
      </c>
      <c r="E10" s="41">
        <v>451</v>
      </c>
      <c r="F10" s="44">
        <f t="shared" si="0"/>
        <v>538</v>
      </c>
      <c r="G10" s="23">
        <f t="shared" si="8"/>
        <v>6</v>
      </c>
      <c r="H10" s="24">
        <f t="shared" si="1"/>
        <v>6</v>
      </c>
      <c r="I10" s="17" t="str">
        <f t="shared" si="2"/>
        <v>87451</v>
      </c>
      <c r="J10" s="16">
        <f t="shared" si="3"/>
        <v>8</v>
      </c>
      <c r="K10" s="16">
        <f t="shared" si="4"/>
        <v>7</v>
      </c>
      <c r="L10" s="16">
        <f t="shared" si="5"/>
        <v>4</v>
      </c>
      <c r="M10" s="16">
        <f t="shared" si="6"/>
        <v>5</v>
      </c>
      <c r="N10" s="16">
        <f t="shared" si="7"/>
        <v>1</v>
      </c>
      <c r="O10" s="32">
        <f t="shared" si="9"/>
        <v>25</v>
      </c>
    </row>
    <row r="11" spans="2:15" ht="24" thickBot="1" x14ac:dyDescent="0.4">
      <c r="B11" s="29" t="s">
        <v>12</v>
      </c>
      <c r="C11" s="18" t="s">
        <v>6</v>
      </c>
      <c r="D11" s="39">
        <v>33</v>
      </c>
      <c r="E11" s="42">
        <v>653</v>
      </c>
      <c r="F11" s="45">
        <f t="shared" si="0"/>
        <v>686</v>
      </c>
      <c r="G11" s="25">
        <f t="shared" si="8"/>
        <v>0</v>
      </c>
      <c r="H11" s="26">
        <f t="shared" si="1"/>
        <v>2</v>
      </c>
      <c r="I11" s="20" t="str">
        <f t="shared" si="2"/>
        <v>33653</v>
      </c>
      <c r="J11" s="19">
        <f t="shared" si="3"/>
        <v>3</v>
      </c>
      <c r="K11" s="19">
        <f t="shared" si="4"/>
        <v>3</v>
      </c>
      <c r="L11" s="19">
        <f t="shared" si="5"/>
        <v>6</v>
      </c>
      <c r="M11" s="19">
        <f t="shared" si="6"/>
        <v>5</v>
      </c>
      <c r="N11" s="19">
        <f t="shared" si="7"/>
        <v>3</v>
      </c>
      <c r="O11" s="33">
        <f t="shared" si="9"/>
        <v>20</v>
      </c>
    </row>
    <row r="12" spans="2:15" ht="21.75" thickBot="1" x14ac:dyDescent="0.4">
      <c r="B12" s="365" t="s">
        <v>33</v>
      </c>
      <c r="C12" s="366"/>
      <c r="D12" s="366"/>
      <c r="E12" s="367"/>
      <c r="F12" s="34">
        <f>SUM(F5:F11)</f>
        <v>3513</v>
      </c>
      <c r="G12" s="35">
        <f>SUM(G5:G11)</f>
        <v>34</v>
      </c>
      <c r="H12" s="36">
        <f>SUM(H5:H11)</f>
        <v>55</v>
      </c>
      <c r="I12" s="10">
        <v>293855</v>
      </c>
      <c r="J12" s="30">
        <f>SUM(J5:J11)</f>
        <v>29</v>
      </c>
      <c r="K12" s="30">
        <f>SUM(K5:K11)</f>
        <v>32</v>
      </c>
      <c r="L12" s="30">
        <f>SUM(L5:L11)</f>
        <v>29</v>
      </c>
      <c r="M12" s="30">
        <f>SUM(M5:M11)</f>
        <v>27</v>
      </c>
      <c r="N12" s="30">
        <f>SUM(N5:N11)</f>
        <v>21</v>
      </c>
      <c r="O12" s="11">
        <f>SUM(J5:N11)</f>
        <v>138</v>
      </c>
    </row>
    <row r="13" spans="2:15" ht="27" thickBot="1" x14ac:dyDescent="0.45">
      <c r="F13" s="47">
        <f>F12/O12</f>
        <v>25.456521739130434</v>
      </c>
      <c r="G13" s="46"/>
      <c r="H13" s="46"/>
    </row>
    <row r="14" spans="2:15" ht="29.25" thickBot="1" x14ac:dyDescent="0.5">
      <c r="F14" s="11">
        <f>F12/19</f>
        <v>184.89473684210526</v>
      </c>
      <c r="G14" s="48">
        <f>G12/19</f>
        <v>1.7894736842105263</v>
      </c>
      <c r="H14" s="48">
        <f>H12/19</f>
        <v>2.8947368421052633</v>
      </c>
      <c r="I14" s="8"/>
    </row>
    <row r="18" spans="2:11" ht="23.25" x14ac:dyDescent="0.35">
      <c r="B18" s="370" t="s">
        <v>37</v>
      </c>
      <c r="C18" s="370"/>
      <c r="D18" s="370"/>
      <c r="E18" s="368" t="str">
        <f>CONCATENATE(F5," ",F6," ",F7," ",F8," ",F9," ",F10," ",F11)</f>
        <v>153 236 678 264 958 538 686</v>
      </c>
      <c r="F18" s="368"/>
      <c r="G18" s="368"/>
      <c r="H18" s="368"/>
      <c r="J18" s="54" t="s">
        <v>15</v>
      </c>
      <c r="K18" s="51" t="s">
        <v>39</v>
      </c>
    </row>
    <row r="19" spans="2:11" ht="18.75" x14ac:dyDescent="0.3">
      <c r="J19" s="53"/>
    </row>
    <row r="20" spans="2:11" ht="23.25" x14ac:dyDescent="0.35">
      <c r="B20" s="60" t="s">
        <v>36</v>
      </c>
      <c r="C20" s="369" t="str">
        <f>MID(F5,1,1)&amp;"+"&amp;MID(F5,2,1)&amp;"+"&amp;MID(F5,3,1)&amp;"+"&amp;MID(F6,1,1)&amp;"+"&amp;MID(F6,2,1)&amp;"+"&amp;MID(F6,3,1)&amp;"+"&amp;MID(F7,1,1)&amp;"+"&amp;MID(F7,2,1)&amp;"+"&amp;MID(F7,3,1)&amp;"+"&amp;MID(F8,1,1)&amp;"+"&amp;MID(F8,2,1)&amp;"+"&amp;MID(F8,3,1)&amp;"+"&amp;MID(F9,1,1)&amp;"+"&amp;MID(F9,2,1)&amp;"+"&amp;MID(F9,3,1)&amp;"+"&amp;MID(F10,1,1)&amp;"+"&amp;MID(F10,2,1)&amp;"+"&amp;MID(F10,3,1)&amp;"+"&amp;MID(F11,1,1)&amp;"+"&amp;MID(F11,2,1)&amp;"+"&amp;MID(F11,3,1)&amp;" = "&amp;MID(F5,1,1)+MID(F5,2,1)+MID(F5,3,1)+MID(F6,1,1)+MID(F6,2,1)+MID(F6,3,1)+MID(F7,1,1)+MID(F7,2,1)+MID(F7,3,1)+MID(F8,1,1)+MID(F8,2,1)+MID(F8,3,1)+MID(F9,1,1)+MID(F9,2,1)+MID(F9,3,1)+MID(F10,1,1)+MID(F10,2,1)+MID(F10,3,1)+MID(F11,1,1)+MID(F11,2,1)+MID(F11,3,1)</f>
        <v>1+5+3+2+3+6+6+7+8+2+6+4+9+5+8+5+3+8+6+8+6 = 111</v>
      </c>
      <c r="D20" s="369"/>
      <c r="E20" s="369"/>
      <c r="F20" s="369"/>
      <c r="G20" s="369"/>
      <c r="H20" s="369"/>
      <c r="I20" s="50" t="str">
        <f>MID(F11,1,1)&amp;"+"&amp;MID(F11,2,1)&amp;"+"&amp;MID(F11,3,1)</f>
        <v>6+8+6</v>
      </c>
      <c r="J20" s="54" t="s">
        <v>15</v>
      </c>
      <c r="K20" s="51" t="s">
        <v>40</v>
      </c>
    </row>
    <row r="21" spans="2:11" ht="23.25" x14ac:dyDescent="0.35">
      <c r="H21" s="52">
        <f>MID(F5,1,1)+MID(F5,2,1)+MID(F5,3,1)+MID(F6,1,1)+MID(F6,2,1)+MID(F6,3,1)+MID(F7,1,1)+MID(F7,2,1)+MID(F7,3,1)+MID(F8,1,1)+MID(F8,2,1)+MID(F8,3,1)+MID(F9,1,1)+MID(F9,2,1)+MID(F9,3,1)+MID(F10,1,1)+MID(F10,2,1)+MID(F10,3,1)+MID(F11,1,1)+MID(F11,2,1)+MID(F11,3,1)</f>
        <v>111</v>
      </c>
    </row>
    <row r="27" spans="2:11" ht="23.25" x14ac:dyDescent="0.35">
      <c r="C27" s="49"/>
    </row>
    <row r="28" spans="2:11" ht="23.25" x14ac:dyDescent="0.35">
      <c r="C28" s="49"/>
    </row>
  </sheetData>
  <mergeCells count="5">
    <mergeCell ref="B2:O3"/>
    <mergeCell ref="B12:E12"/>
    <mergeCell ref="E18:H18"/>
    <mergeCell ref="C20:H20"/>
    <mergeCell ref="B18:D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yfa4"/>
  <dimension ref="B2:O64"/>
  <sheetViews>
    <sheetView showGridLines="0" topLeftCell="A16" zoomScale="85" zoomScaleNormal="85" workbookViewId="0">
      <selection activeCell="F9" sqref="F9"/>
    </sheetView>
  </sheetViews>
  <sheetFormatPr defaultRowHeight="15" x14ac:dyDescent="0.25"/>
  <cols>
    <col min="2" max="2" width="21.28515625" customWidth="1"/>
    <col min="3" max="3" width="11.42578125" customWidth="1"/>
    <col min="4" max="5" width="11" customWidth="1"/>
    <col min="6" max="6" width="10.85546875" customWidth="1"/>
    <col min="7" max="8" width="14.85546875" customWidth="1"/>
    <col min="9" max="9" width="0" hidden="1" customWidth="1"/>
    <col min="10" max="10" width="8.140625" bestFit="1" customWidth="1"/>
  </cols>
  <sheetData>
    <row r="2" spans="2:15" x14ac:dyDescent="0.25">
      <c r="J2" s="1"/>
    </row>
    <row r="3" spans="2:15" ht="15.75" thickBot="1" x14ac:dyDescent="0.3"/>
    <row r="4" spans="2:15" ht="18.75" thickBot="1" x14ac:dyDescent="0.3">
      <c r="B4" s="6" t="s">
        <v>24</v>
      </c>
      <c r="C4" s="3" t="s">
        <v>0</v>
      </c>
      <c r="D4" s="2" t="s">
        <v>1</v>
      </c>
      <c r="E4" s="6" t="s">
        <v>2</v>
      </c>
      <c r="F4" s="2" t="s">
        <v>25</v>
      </c>
      <c r="G4" s="4" t="s">
        <v>26</v>
      </c>
      <c r="H4" s="5" t="s">
        <v>27</v>
      </c>
      <c r="I4" s="6" t="s">
        <v>4</v>
      </c>
      <c r="J4" s="3" t="s">
        <v>28</v>
      </c>
      <c r="K4" s="3" t="s">
        <v>29</v>
      </c>
      <c r="L4" s="3" t="s">
        <v>30</v>
      </c>
      <c r="M4" s="3" t="s">
        <v>31</v>
      </c>
      <c r="N4" s="3" t="s">
        <v>32</v>
      </c>
      <c r="O4" s="7" t="s">
        <v>25</v>
      </c>
    </row>
    <row r="5" spans="2:15" ht="23.25" x14ac:dyDescent="0.35">
      <c r="B5" s="27" t="s">
        <v>5</v>
      </c>
      <c r="C5" s="12" t="s">
        <v>6</v>
      </c>
      <c r="D5" s="37">
        <v>64</v>
      </c>
      <c r="E5" s="40">
        <v>380</v>
      </c>
      <c r="F5" s="43">
        <f t="shared" ref="F5:F11" si="0">D5+E5</f>
        <v>444</v>
      </c>
      <c r="G5" s="21">
        <f>MOD(F5,7)</f>
        <v>3</v>
      </c>
      <c r="H5" s="22">
        <f t="shared" ref="H5:H11" si="1">MOD(F5,19)</f>
        <v>7</v>
      </c>
      <c r="I5" s="14" t="str">
        <f t="shared" ref="I5:I11" si="2">D5&amp;E5</f>
        <v>64380</v>
      </c>
      <c r="J5" s="13">
        <f t="shared" ref="J5:J11" si="3">VALUE(MID($I5,1,1))</f>
        <v>6</v>
      </c>
      <c r="K5" s="13">
        <f t="shared" ref="K5:K11" si="4">VALUE(MID($I5,2,1))</f>
        <v>4</v>
      </c>
      <c r="L5" s="13">
        <f t="shared" ref="L5:L11" si="5">VALUE(MID($I5,3,1))</f>
        <v>3</v>
      </c>
      <c r="M5" s="13">
        <f t="shared" ref="M5:M11" si="6">VALUE(MID($I5,4,1))</f>
        <v>8</v>
      </c>
      <c r="N5" s="13">
        <f t="shared" ref="N5:N11" si="7">VALUE(MID($I5,5,1))</f>
        <v>0</v>
      </c>
      <c r="O5" s="31">
        <f>SUM(J5:N5)</f>
        <v>21</v>
      </c>
    </row>
    <row r="6" spans="2:15" ht="23.25" x14ac:dyDescent="0.35">
      <c r="B6" s="28" t="s">
        <v>7</v>
      </c>
      <c r="C6" s="15" t="s">
        <v>6</v>
      </c>
      <c r="D6" s="38">
        <v>48</v>
      </c>
      <c r="E6" s="41">
        <v>276</v>
      </c>
      <c r="F6" s="44">
        <f t="shared" si="0"/>
        <v>324</v>
      </c>
      <c r="G6" s="23">
        <f t="shared" ref="G6:G11" si="8">MOD(F6,7)</f>
        <v>2</v>
      </c>
      <c r="H6" s="24">
        <f t="shared" si="1"/>
        <v>1</v>
      </c>
      <c r="I6" s="17" t="str">
        <f t="shared" si="2"/>
        <v>48276</v>
      </c>
      <c r="J6" s="16">
        <f t="shared" si="3"/>
        <v>4</v>
      </c>
      <c r="K6" s="16">
        <f t="shared" si="4"/>
        <v>8</v>
      </c>
      <c r="L6" s="16">
        <f t="shared" si="5"/>
        <v>2</v>
      </c>
      <c r="M6" s="16">
        <f t="shared" si="6"/>
        <v>7</v>
      </c>
      <c r="N6" s="16">
        <f t="shared" si="7"/>
        <v>6</v>
      </c>
      <c r="O6" s="32">
        <f t="shared" ref="O6:O11" si="9">SUM(J6:N6)</f>
        <v>27</v>
      </c>
    </row>
    <row r="7" spans="2:15" ht="23.25" x14ac:dyDescent="0.35">
      <c r="B7" s="28" t="s">
        <v>8</v>
      </c>
      <c r="C7" s="15" t="s">
        <v>6</v>
      </c>
      <c r="D7" s="38">
        <v>53</v>
      </c>
      <c r="E7" s="41">
        <v>300</v>
      </c>
      <c r="F7" s="44">
        <f t="shared" si="0"/>
        <v>353</v>
      </c>
      <c r="G7" s="23">
        <f t="shared" si="8"/>
        <v>3</v>
      </c>
      <c r="H7" s="24">
        <f t="shared" si="1"/>
        <v>11</v>
      </c>
      <c r="I7" s="17" t="str">
        <f t="shared" si="2"/>
        <v>53300</v>
      </c>
      <c r="J7" s="16">
        <f t="shared" si="3"/>
        <v>5</v>
      </c>
      <c r="K7" s="16">
        <f t="shared" si="4"/>
        <v>3</v>
      </c>
      <c r="L7" s="16">
        <f t="shared" si="5"/>
        <v>3</v>
      </c>
      <c r="M7" s="16">
        <f t="shared" si="6"/>
        <v>0</v>
      </c>
      <c r="N7" s="16">
        <f t="shared" si="7"/>
        <v>0</v>
      </c>
      <c r="O7" s="32">
        <f t="shared" si="9"/>
        <v>11</v>
      </c>
    </row>
    <row r="8" spans="2:15" ht="23.25" x14ac:dyDescent="0.35">
      <c r="B8" s="28" t="s">
        <v>9</v>
      </c>
      <c r="C8" s="15" t="s">
        <v>6</v>
      </c>
      <c r="D8" s="38">
        <v>44</v>
      </c>
      <c r="E8" s="41">
        <v>324</v>
      </c>
      <c r="F8" s="44">
        <f t="shared" si="0"/>
        <v>368</v>
      </c>
      <c r="G8" s="23">
        <f t="shared" si="8"/>
        <v>4</v>
      </c>
      <c r="H8" s="24">
        <f t="shared" si="1"/>
        <v>7</v>
      </c>
      <c r="I8" s="17" t="str">
        <f t="shared" si="2"/>
        <v>44324</v>
      </c>
      <c r="J8" s="16">
        <f t="shared" si="3"/>
        <v>4</v>
      </c>
      <c r="K8" s="16">
        <f t="shared" si="4"/>
        <v>4</v>
      </c>
      <c r="L8" s="16">
        <f t="shared" si="5"/>
        <v>3</v>
      </c>
      <c r="M8" s="16">
        <f t="shared" si="6"/>
        <v>2</v>
      </c>
      <c r="N8" s="16">
        <f t="shared" si="7"/>
        <v>4</v>
      </c>
      <c r="O8" s="32">
        <f t="shared" si="9"/>
        <v>17</v>
      </c>
    </row>
    <row r="9" spans="2:15" ht="23.25" x14ac:dyDescent="0.35">
      <c r="B9" s="28" t="s">
        <v>10</v>
      </c>
      <c r="C9" s="15" t="s">
        <v>6</v>
      </c>
      <c r="D9" s="38">
        <v>16</v>
      </c>
      <c r="E9" s="41">
        <v>150</v>
      </c>
      <c r="F9" s="44">
        <f t="shared" si="0"/>
        <v>166</v>
      </c>
      <c r="G9" s="23">
        <f t="shared" si="8"/>
        <v>5</v>
      </c>
      <c r="H9" s="24">
        <f t="shared" si="1"/>
        <v>14</v>
      </c>
      <c r="I9" s="17" t="str">
        <f t="shared" si="2"/>
        <v>16150</v>
      </c>
      <c r="J9" s="16">
        <f t="shared" si="3"/>
        <v>1</v>
      </c>
      <c r="K9" s="16">
        <f t="shared" si="4"/>
        <v>6</v>
      </c>
      <c r="L9" s="16">
        <f t="shared" si="5"/>
        <v>1</v>
      </c>
      <c r="M9" s="16">
        <f t="shared" si="6"/>
        <v>5</v>
      </c>
      <c r="N9" s="16">
        <f t="shared" si="7"/>
        <v>0</v>
      </c>
      <c r="O9" s="32">
        <f t="shared" si="9"/>
        <v>13</v>
      </c>
    </row>
    <row r="10" spans="2:15" ht="23.25" x14ac:dyDescent="0.35">
      <c r="B10" s="28" t="s">
        <v>11</v>
      </c>
      <c r="C10" s="15" t="s">
        <v>6</v>
      </c>
      <c r="D10" s="38">
        <v>31</v>
      </c>
      <c r="E10" s="41">
        <v>200</v>
      </c>
      <c r="F10" s="44">
        <f t="shared" si="0"/>
        <v>231</v>
      </c>
      <c r="G10" s="23">
        <f t="shared" si="8"/>
        <v>0</v>
      </c>
      <c r="H10" s="24">
        <f t="shared" si="1"/>
        <v>3</v>
      </c>
      <c r="I10" s="17" t="str">
        <f t="shared" si="2"/>
        <v>31200</v>
      </c>
      <c r="J10" s="16">
        <f t="shared" si="3"/>
        <v>3</v>
      </c>
      <c r="K10" s="16">
        <f t="shared" si="4"/>
        <v>1</v>
      </c>
      <c r="L10" s="16">
        <f t="shared" si="5"/>
        <v>2</v>
      </c>
      <c r="M10" s="16">
        <f t="shared" si="6"/>
        <v>0</v>
      </c>
      <c r="N10" s="16">
        <f t="shared" si="7"/>
        <v>0</v>
      </c>
      <c r="O10" s="32">
        <f t="shared" si="9"/>
        <v>6</v>
      </c>
    </row>
    <row r="11" spans="2:15" ht="24" thickBot="1" x14ac:dyDescent="0.4">
      <c r="B11" s="29" t="s">
        <v>12</v>
      </c>
      <c r="C11" s="18" t="s">
        <v>6</v>
      </c>
      <c r="D11" s="39">
        <v>36</v>
      </c>
      <c r="E11" s="42">
        <v>225</v>
      </c>
      <c r="F11" s="45">
        <f t="shared" si="0"/>
        <v>261</v>
      </c>
      <c r="G11" s="25">
        <f t="shared" si="8"/>
        <v>2</v>
      </c>
      <c r="H11" s="26">
        <f t="shared" si="1"/>
        <v>14</v>
      </c>
      <c r="I11" s="20" t="str">
        <f t="shared" si="2"/>
        <v>36225</v>
      </c>
      <c r="J11" s="19">
        <f t="shared" si="3"/>
        <v>3</v>
      </c>
      <c r="K11" s="19">
        <f t="shared" si="4"/>
        <v>6</v>
      </c>
      <c r="L11" s="19">
        <f t="shared" si="5"/>
        <v>2</v>
      </c>
      <c r="M11" s="19">
        <f t="shared" si="6"/>
        <v>2</v>
      </c>
      <c r="N11" s="19">
        <f t="shared" si="7"/>
        <v>5</v>
      </c>
      <c r="O11" s="33">
        <f t="shared" si="9"/>
        <v>18</v>
      </c>
    </row>
    <row r="12" spans="2:15" ht="21.75" thickBot="1" x14ac:dyDescent="0.4">
      <c r="B12" s="365" t="s">
        <v>33</v>
      </c>
      <c r="C12" s="366"/>
      <c r="D12" s="366"/>
      <c r="E12" s="367"/>
      <c r="F12" s="34">
        <f>SUM(F5:F11)</f>
        <v>2147</v>
      </c>
      <c r="G12" s="35">
        <f>SUM(G5:G11)</f>
        <v>19</v>
      </c>
      <c r="H12" s="36">
        <f>SUM(H5:H11)</f>
        <v>57</v>
      </c>
      <c r="I12" s="10">
        <v>293855</v>
      </c>
      <c r="J12" s="30">
        <f>SUM(J5:J11)</f>
        <v>26</v>
      </c>
      <c r="K12" s="30">
        <f>SUM(K5:K11)</f>
        <v>32</v>
      </c>
      <c r="L12" s="30">
        <f>SUM(L5:L11)</f>
        <v>16</v>
      </c>
      <c r="M12" s="30">
        <f>SUM(M5:M11)</f>
        <v>24</v>
      </c>
      <c r="N12" s="30">
        <f>SUM(N5:N11)</f>
        <v>15</v>
      </c>
      <c r="O12" s="11">
        <f>SUM(J5:N11)</f>
        <v>113</v>
      </c>
    </row>
    <row r="13" spans="2:15" ht="27" thickBot="1" x14ac:dyDescent="0.45">
      <c r="F13" s="47">
        <f>F12/O12</f>
        <v>19</v>
      </c>
      <c r="G13" s="46"/>
      <c r="H13" s="46"/>
    </row>
    <row r="14" spans="2:15" ht="29.25" thickBot="1" x14ac:dyDescent="0.5">
      <c r="F14" s="11">
        <f>F12/19</f>
        <v>113</v>
      </c>
      <c r="G14" s="48">
        <f>G12/19</f>
        <v>1</v>
      </c>
      <c r="H14" s="48">
        <f>H12/19</f>
        <v>3</v>
      </c>
      <c r="I14" s="8"/>
    </row>
    <row r="16" spans="2:15" x14ac:dyDescent="0.25">
      <c r="H16" s="9"/>
    </row>
    <row r="25" spans="2:15" ht="26.25" x14ac:dyDescent="0.4">
      <c r="B25" s="370" t="s">
        <v>37</v>
      </c>
      <c r="C25" s="370"/>
      <c r="D25" s="370"/>
      <c r="E25" s="371" t="str">
        <f>CONCATENATE(F5," ",F6," ",F7," ",F8," ",F9," ",F10," ",F11)</f>
        <v>444 324 353 368 166 231 261</v>
      </c>
      <c r="F25" s="371"/>
      <c r="G25" s="371"/>
      <c r="H25" s="371"/>
      <c r="K25" s="51" t="s">
        <v>35</v>
      </c>
    </row>
    <row r="27" spans="2:15" ht="23.25" x14ac:dyDescent="0.35">
      <c r="B27" s="60" t="s">
        <v>36</v>
      </c>
      <c r="C27" s="372" t="str">
        <f>MID(F5,1,1)&amp;"+"&amp;MID(F5,2,1)&amp;"+"&amp;MID(F5,3,1)&amp;"+"&amp;MID(F6,1,1)&amp;"+"&amp;MID(F6,2,1)&amp;"+"&amp;MID(F6,3,1)&amp;"+"&amp;MID(F7,1,1)&amp;"+"&amp;MID(F7,2,1)&amp;"+"&amp;MID(F7,3,1)&amp;"+"&amp;MID(F8,1,1)&amp;"+"&amp;MID(F8,2,1)&amp;"+"&amp;MID(F8,3,1)&amp;"+"&amp;MID(F9,1,1)&amp;"+"&amp;MID(F9,2,1)&amp;"+"&amp;MID(F9,3,1)&amp;"+"&amp;MID(F10,1,1)&amp;"+"&amp;MID(F10,2,1)&amp;"+"&amp;MID(F10,3,1)&amp;"+"&amp;MID(F11,1,1)&amp;"+"&amp;MID(F11,2,1)&amp;"+"&amp;MID(F11,3,1)&amp;" = "&amp;MID(F5,1,1)+MID(F5,2,1)+MID(F5,3,1)+MID(F6,1,1)+MID(F6,2,1)+MID(F6,3,1)+MID(F7,1,1)+MID(F7,2,1)+MID(F7,3,1)+MID(F8,1,1)+MID(F8,2,1)+MID(F8,3,1)+MID(F9,1,1)+MID(F9,2,1)+MID(F9,3,1)+MID(F10,1,1)+MID(F10,2,1)+MID(F10,3,1)+MID(F11,1,1)+MID(F11,2,1)+MID(F11,3,1)</f>
        <v>4+4+4+3+2+4+3+5+3+3+6+8+1+6+6+2+3+1+2+6+1 = 77</v>
      </c>
      <c r="D27" s="372"/>
      <c r="E27" s="372"/>
      <c r="F27" s="372"/>
      <c r="G27" s="372"/>
      <c r="H27" s="372"/>
      <c r="I27" s="50" t="str">
        <f>MID(F11,1,1)&amp;"+"&amp;MID(F11,2,1)&amp;"+"&amp;MID(F11,3,1)</f>
        <v>2+6+1</v>
      </c>
      <c r="J27" s="50"/>
      <c r="K27" s="51" t="s">
        <v>34</v>
      </c>
    </row>
    <row r="28" spans="2:15" x14ac:dyDescent="0.25">
      <c r="H28" s="55">
        <f>MID(F5,1,1)+MID(F5,2,1)+MID(F5,3,1)+MID(F6,1,1)+MID(F6,2,1)+MID(F6,3,1)+MID(F7,1,1)+MID(F7,2,1)+MID(F7,3,1)+MID(F8,1,1)+MID(F8,2,1)+MID(F8,3,1)+MID(F9,1,1)+MID(F9,2,1)+MID(F9,3,1)+MID(F10,1,1)+MID(F10,2,1)+MID(F10,3,1)+MID(F11,1,1)+MID(F11,2,1)+MID(F11,3,1)</f>
        <v>77</v>
      </c>
    </row>
    <row r="29" spans="2:15" x14ac:dyDescent="0.25">
      <c r="B29" s="373" t="s">
        <v>38</v>
      </c>
      <c r="C29" s="373"/>
      <c r="D29" s="373"/>
      <c r="E29" s="373"/>
      <c r="F29" s="373"/>
      <c r="G29" s="373"/>
      <c r="H29" s="373"/>
      <c r="I29" s="373"/>
      <c r="J29" s="373"/>
      <c r="K29" s="373"/>
      <c r="L29" s="373"/>
      <c r="M29" s="373"/>
      <c r="N29" s="373"/>
      <c r="O29" s="373"/>
    </row>
    <row r="30" spans="2:15" x14ac:dyDescent="0.25">
      <c r="B30" s="373"/>
      <c r="C30" s="373"/>
      <c r="D30" s="373"/>
      <c r="E30" s="373"/>
      <c r="F30" s="373"/>
      <c r="G30" s="373"/>
      <c r="H30" s="373"/>
      <c r="I30" s="373"/>
      <c r="J30" s="373"/>
      <c r="K30" s="373"/>
      <c r="L30" s="373"/>
      <c r="M30" s="373"/>
      <c r="N30" s="373"/>
      <c r="O30" s="373"/>
    </row>
    <row r="31" spans="2:15" ht="65.25" customHeight="1" thickBot="1" x14ac:dyDescent="0.3">
      <c r="B31" s="373"/>
      <c r="C31" s="373"/>
      <c r="D31" s="373"/>
      <c r="E31" s="373"/>
      <c r="F31" s="373"/>
      <c r="G31" s="373"/>
      <c r="H31" s="373"/>
      <c r="I31" s="373"/>
      <c r="J31" s="373"/>
      <c r="K31" s="373"/>
      <c r="L31" s="373"/>
      <c r="M31" s="373"/>
      <c r="N31" s="373"/>
      <c r="O31" s="373"/>
    </row>
    <row r="32" spans="2:15" ht="18.75" thickBot="1" x14ac:dyDescent="0.3">
      <c r="B32" s="6" t="s">
        <v>24</v>
      </c>
      <c r="C32" s="3" t="s">
        <v>0</v>
      </c>
      <c r="D32" s="2" t="s">
        <v>1</v>
      </c>
      <c r="E32" s="6" t="s">
        <v>2</v>
      </c>
      <c r="F32" s="2" t="s">
        <v>25</v>
      </c>
      <c r="G32" s="4" t="s">
        <v>26</v>
      </c>
      <c r="H32" s="5" t="s">
        <v>27</v>
      </c>
      <c r="I32" s="6" t="s">
        <v>4</v>
      </c>
      <c r="J32" s="3" t="s">
        <v>28</v>
      </c>
      <c r="K32" s="3" t="s">
        <v>29</v>
      </c>
      <c r="L32" s="3" t="s">
        <v>30</v>
      </c>
      <c r="M32" s="3" t="s">
        <v>31</v>
      </c>
      <c r="N32" s="3" t="s">
        <v>32</v>
      </c>
      <c r="O32" s="7" t="s">
        <v>25</v>
      </c>
    </row>
    <row r="33" spans="2:15" ht="23.25" x14ac:dyDescent="0.35">
      <c r="B33" s="27" t="s">
        <v>5</v>
      </c>
      <c r="C33" s="12" t="s">
        <v>6</v>
      </c>
      <c r="D33" s="37">
        <v>64</v>
      </c>
      <c r="E33" s="40">
        <v>380</v>
      </c>
      <c r="F33" s="43">
        <v>444</v>
      </c>
      <c r="G33" s="56"/>
      <c r="H33" s="22">
        <v>7</v>
      </c>
      <c r="I33" s="14" t="s">
        <v>17</v>
      </c>
      <c r="J33" s="13">
        <v>6</v>
      </c>
      <c r="K33" s="13">
        <v>4</v>
      </c>
      <c r="L33" s="13">
        <v>3</v>
      </c>
      <c r="M33" s="13">
        <v>8</v>
      </c>
      <c r="N33" s="13">
        <v>0</v>
      </c>
      <c r="O33" s="31">
        <v>21</v>
      </c>
    </row>
    <row r="34" spans="2:15" ht="23.25" x14ac:dyDescent="0.35">
      <c r="B34" s="28" t="s">
        <v>7</v>
      </c>
      <c r="C34" s="15" t="s">
        <v>6</v>
      </c>
      <c r="D34" s="38">
        <v>48</v>
      </c>
      <c r="E34" s="41">
        <v>276</v>
      </c>
      <c r="F34" s="44">
        <v>324</v>
      </c>
      <c r="G34" s="57"/>
      <c r="H34" s="24">
        <v>1</v>
      </c>
      <c r="I34" s="17" t="s">
        <v>18</v>
      </c>
      <c r="J34" s="16">
        <v>4</v>
      </c>
      <c r="K34" s="16">
        <v>8</v>
      </c>
      <c r="L34" s="16">
        <v>2</v>
      </c>
      <c r="M34" s="16">
        <v>7</v>
      </c>
      <c r="N34" s="16">
        <v>6</v>
      </c>
      <c r="O34" s="32">
        <v>27</v>
      </c>
    </row>
    <row r="35" spans="2:15" ht="24" thickBot="1" x14ac:dyDescent="0.4">
      <c r="B35" s="28" t="s">
        <v>8</v>
      </c>
      <c r="C35" s="15" t="s">
        <v>6</v>
      </c>
      <c r="D35" s="38">
        <v>53</v>
      </c>
      <c r="E35" s="41">
        <v>300</v>
      </c>
      <c r="F35" s="44">
        <v>353</v>
      </c>
      <c r="G35" s="57"/>
      <c r="H35" s="24">
        <v>11</v>
      </c>
      <c r="I35" s="17" t="s">
        <v>19</v>
      </c>
      <c r="J35" s="16">
        <v>5</v>
      </c>
      <c r="K35" s="16">
        <v>3</v>
      </c>
      <c r="L35" s="16">
        <v>3</v>
      </c>
      <c r="M35" s="16">
        <v>0</v>
      </c>
      <c r="N35" s="16">
        <v>0</v>
      </c>
      <c r="O35" s="32">
        <v>11</v>
      </c>
    </row>
    <row r="36" spans="2:15" ht="21.75" thickBot="1" x14ac:dyDescent="0.4">
      <c r="B36" s="365" t="s">
        <v>33</v>
      </c>
      <c r="C36" s="366"/>
      <c r="D36" s="366"/>
      <c r="E36" s="367"/>
      <c r="F36" s="34">
        <v>1121</v>
      </c>
      <c r="G36" s="58"/>
      <c r="H36" s="36">
        <v>19</v>
      </c>
      <c r="I36" s="10">
        <v>293855</v>
      </c>
      <c r="J36" s="30">
        <v>15</v>
      </c>
      <c r="K36" s="30">
        <v>15</v>
      </c>
      <c r="L36" s="30">
        <v>8</v>
      </c>
      <c r="M36" s="30">
        <v>15</v>
      </c>
      <c r="N36" s="30">
        <v>6</v>
      </c>
      <c r="O36" s="11">
        <v>59</v>
      </c>
    </row>
    <row r="37" spans="2:15" ht="27" thickBot="1" x14ac:dyDescent="0.45">
      <c r="F37" s="47">
        <v>19</v>
      </c>
      <c r="G37" s="46"/>
      <c r="H37" s="46"/>
    </row>
    <row r="38" spans="2:15" ht="29.25" thickBot="1" x14ac:dyDescent="0.5">
      <c r="F38" s="11">
        <v>59</v>
      </c>
      <c r="G38" s="48"/>
      <c r="H38" s="48">
        <v>1</v>
      </c>
      <c r="I38" s="8"/>
    </row>
    <row r="39" spans="2:15" ht="15.75" thickBot="1" x14ac:dyDescent="0.3"/>
    <row r="40" spans="2:15" ht="18.75" thickBot="1" x14ac:dyDescent="0.3">
      <c r="B40" s="6" t="s">
        <v>24</v>
      </c>
      <c r="C40" s="3" t="s">
        <v>0</v>
      </c>
      <c r="D40" s="2" t="s">
        <v>1</v>
      </c>
      <c r="E40" s="6" t="s">
        <v>2</v>
      </c>
      <c r="F40" s="2" t="s">
        <v>25</v>
      </c>
      <c r="G40" s="4" t="s">
        <v>26</v>
      </c>
      <c r="H40" s="5" t="s">
        <v>27</v>
      </c>
      <c r="I40" s="6" t="s">
        <v>4</v>
      </c>
      <c r="J40" s="3" t="s">
        <v>28</v>
      </c>
      <c r="K40" s="3" t="s">
        <v>29</v>
      </c>
      <c r="L40" s="3" t="s">
        <v>30</v>
      </c>
      <c r="M40" s="3" t="s">
        <v>31</v>
      </c>
      <c r="N40" s="3" t="s">
        <v>32</v>
      </c>
      <c r="O40" s="7" t="s">
        <v>25</v>
      </c>
    </row>
    <row r="41" spans="2:15" ht="23.25" x14ac:dyDescent="0.35">
      <c r="B41" s="28" t="s">
        <v>9</v>
      </c>
      <c r="C41" s="15" t="s">
        <v>6</v>
      </c>
      <c r="D41" s="38">
        <v>44</v>
      </c>
      <c r="E41" s="41">
        <v>324</v>
      </c>
      <c r="F41" s="44">
        <v>368</v>
      </c>
      <c r="G41" s="57"/>
      <c r="H41" s="24">
        <v>7</v>
      </c>
      <c r="I41" s="17" t="s">
        <v>20</v>
      </c>
      <c r="J41" s="16">
        <v>4</v>
      </c>
      <c r="K41" s="16">
        <v>4</v>
      </c>
      <c r="L41" s="16">
        <v>3</v>
      </c>
      <c r="M41" s="16">
        <v>2</v>
      </c>
      <c r="N41" s="16">
        <v>4</v>
      </c>
      <c r="O41" s="32">
        <v>17</v>
      </c>
    </row>
    <row r="42" spans="2:15" ht="23.25" x14ac:dyDescent="0.35">
      <c r="B42" s="28" t="s">
        <v>10</v>
      </c>
      <c r="C42" s="15" t="s">
        <v>6</v>
      </c>
      <c r="D42" s="38">
        <v>16</v>
      </c>
      <c r="E42" s="41">
        <v>150</v>
      </c>
      <c r="F42" s="44">
        <v>166</v>
      </c>
      <c r="G42" s="57"/>
      <c r="H42" s="24">
        <v>14</v>
      </c>
      <c r="I42" s="17" t="s">
        <v>21</v>
      </c>
      <c r="J42" s="16">
        <v>1</v>
      </c>
      <c r="K42" s="16">
        <v>6</v>
      </c>
      <c r="L42" s="16">
        <v>1</v>
      </c>
      <c r="M42" s="16">
        <v>5</v>
      </c>
      <c r="N42" s="16">
        <v>0</v>
      </c>
      <c r="O42" s="32">
        <v>13</v>
      </c>
    </row>
    <row r="43" spans="2:15" ht="23.25" x14ac:dyDescent="0.35">
      <c r="B43" s="28" t="s">
        <v>11</v>
      </c>
      <c r="C43" s="15" t="s">
        <v>6</v>
      </c>
      <c r="D43" s="38">
        <v>31</v>
      </c>
      <c r="E43" s="41">
        <v>200</v>
      </c>
      <c r="F43" s="44">
        <v>231</v>
      </c>
      <c r="G43" s="57"/>
      <c r="H43" s="24">
        <v>3</v>
      </c>
      <c r="I43" s="17" t="s">
        <v>22</v>
      </c>
      <c r="J43" s="16">
        <v>3</v>
      </c>
      <c r="K43" s="16">
        <v>1</v>
      </c>
      <c r="L43" s="16">
        <v>2</v>
      </c>
      <c r="M43" s="16">
        <v>0</v>
      </c>
      <c r="N43" s="16">
        <v>0</v>
      </c>
      <c r="O43" s="32">
        <v>6</v>
      </c>
    </row>
    <row r="44" spans="2:15" ht="24" thickBot="1" x14ac:dyDescent="0.4">
      <c r="B44" s="29" t="s">
        <v>12</v>
      </c>
      <c r="C44" s="18" t="s">
        <v>6</v>
      </c>
      <c r="D44" s="39">
        <v>36</v>
      </c>
      <c r="E44" s="42">
        <v>225</v>
      </c>
      <c r="F44" s="45">
        <v>261</v>
      </c>
      <c r="G44" s="59"/>
      <c r="H44" s="26">
        <v>14</v>
      </c>
      <c r="I44" s="20" t="s">
        <v>23</v>
      </c>
      <c r="J44" s="19">
        <v>3</v>
      </c>
      <c r="K44" s="19">
        <v>6</v>
      </c>
      <c r="L44" s="19">
        <v>2</v>
      </c>
      <c r="M44" s="19">
        <v>2</v>
      </c>
      <c r="N44" s="19">
        <v>5</v>
      </c>
      <c r="O44" s="33">
        <v>18</v>
      </c>
    </row>
    <row r="45" spans="2:15" ht="21.75" thickBot="1" x14ac:dyDescent="0.4">
      <c r="B45" s="365" t="s">
        <v>33</v>
      </c>
      <c r="C45" s="366"/>
      <c r="D45" s="366"/>
      <c r="E45" s="367"/>
      <c r="F45" s="34">
        <v>1026</v>
      </c>
      <c r="G45" s="58"/>
      <c r="H45" s="36">
        <v>38</v>
      </c>
      <c r="I45" s="10">
        <v>293855</v>
      </c>
      <c r="J45" s="30">
        <v>11</v>
      </c>
      <c r="K45" s="30">
        <v>17</v>
      </c>
      <c r="L45" s="30">
        <v>8</v>
      </c>
      <c r="M45" s="30">
        <v>9</v>
      </c>
      <c r="N45" s="30">
        <v>9</v>
      </c>
      <c r="O45" s="11">
        <v>54</v>
      </c>
    </row>
    <row r="46" spans="2:15" ht="27" thickBot="1" x14ac:dyDescent="0.45">
      <c r="F46" s="47">
        <v>19</v>
      </c>
      <c r="G46" s="46"/>
      <c r="H46" s="46"/>
    </row>
    <row r="47" spans="2:15" ht="29.25" thickBot="1" x14ac:dyDescent="0.5">
      <c r="F47" s="11">
        <v>54</v>
      </c>
      <c r="G47" s="48"/>
      <c r="H47" s="48">
        <v>2</v>
      </c>
      <c r="I47" s="8"/>
    </row>
    <row r="48" spans="2:15" ht="15.75" thickBot="1" x14ac:dyDescent="0.3"/>
    <row r="49" spans="2:15" ht="18.75" thickBot="1" x14ac:dyDescent="0.3">
      <c r="B49" s="6" t="s">
        <v>24</v>
      </c>
      <c r="C49" s="3" t="s">
        <v>0</v>
      </c>
      <c r="D49" s="2" t="s">
        <v>1</v>
      </c>
      <c r="E49" s="6" t="s">
        <v>2</v>
      </c>
      <c r="F49" s="2" t="s">
        <v>25</v>
      </c>
      <c r="G49" s="4" t="s">
        <v>26</v>
      </c>
      <c r="H49" s="5" t="s">
        <v>27</v>
      </c>
      <c r="I49" s="6" t="s">
        <v>4</v>
      </c>
      <c r="J49" s="3" t="s">
        <v>28</v>
      </c>
      <c r="K49" s="3" t="s">
        <v>29</v>
      </c>
      <c r="L49" s="3" t="s">
        <v>30</v>
      </c>
      <c r="M49" s="3" t="s">
        <v>31</v>
      </c>
      <c r="N49" s="3" t="s">
        <v>32</v>
      </c>
      <c r="O49" s="7" t="s">
        <v>25</v>
      </c>
    </row>
    <row r="50" spans="2:15" ht="23.25" x14ac:dyDescent="0.35">
      <c r="B50" s="28" t="s">
        <v>7</v>
      </c>
      <c r="C50" s="15" t="s">
        <v>6</v>
      </c>
      <c r="D50" s="38">
        <v>48</v>
      </c>
      <c r="E50" s="41">
        <v>276</v>
      </c>
      <c r="F50" s="44">
        <v>324</v>
      </c>
      <c r="G50" s="57"/>
      <c r="H50" s="24">
        <v>1</v>
      </c>
      <c r="I50" s="17" t="s">
        <v>18</v>
      </c>
      <c r="J50" s="16">
        <v>4</v>
      </c>
      <c r="K50" s="16">
        <v>8</v>
      </c>
      <c r="L50" s="16">
        <v>2</v>
      </c>
      <c r="M50" s="16">
        <v>7</v>
      </c>
      <c r="N50" s="16">
        <v>6</v>
      </c>
      <c r="O50" s="32">
        <v>27</v>
      </c>
    </row>
    <row r="51" spans="2:15" ht="23.25" x14ac:dyDescent="0.35">
      <c r="B51" s="28" t="s">
        <v>8</v>
      </c>
      <c r="C51" s="15" t="s">
        <v>6</v>
      </c>
      <c r="D51" s="38">
        <v>53</v>
      </c>
      <c r="E51" s="41">
        <v>300</v>
      </c>
      <c r="F51" s="44">
        <v>353</v>
      </c>
      <c r="G51" s="57"/>
      <c r="H51" s="24">
        <v>11</v>
      </c>
      <c r="I51" s="17" t="s">
        <v>19</v>
      </c>
      <c r="J51" s="16">
        <v>5</v>
      </c>
      <c r="K51" s="16">
        <v>3</v>
      </c>
      <c r="L51" s="16">
        <v>3</v>
      </c>
      <c r="M51" s="16">
        <v>0</v>
      </c>
      <c r="N51" s="16">
        <v>0</v>
      </c>
      <c r="O51" s="32">
        <v>11</v>
      </c>
    </row>
    <row r="52" spans="2:15" ht="24" thickBot="1" x14ac:dyDescent="0.4">
      <c r="B52" s="28" t="s">
        <v>9</v>
      </c>
      <c r="C52" s="15" t="s">
        <v>6</v>
      </c>
      <c r="D52" s="38">
        <v>44</v>
      </c>
      <c r="E52" s="41">
        <v>324</v>
      </c>
      <c r="F52" s="44">
        <v>368</v>
      </c>
      <c r="G52" s="57"/>
      <c r="H52" s="24">
        <v>7</v>
      </c>
      <c r="I52" s="17" t="s">
        <v>20</v>
      </c>
      <c r="J52" s="16">
        <v>4</v>
      </c>
      <c r="K52" s="16">
        <v>4</v>
      </c>
      <c r="L52" s="16">
        <v>3</v>
      </c>
      <c r="M52" s="16">
        <v>2</v>
      </c>
      <c r="N52" s="16">
        <v>4</v>
      </c>
      <c r="O52" s="32">
        <v>17</v>
      </c>
    </row>
    <row r="53" spans="2:15" ht="21.75" thickBot="1" x14ac:dyDescent="0.4">
      <c r="B53" s="365" t="s">
        <v>33</v>
      </c>
      <c r="C53" s="366"/>
      <c r="D53" s="366"/>
      <c r="E53" s="367"/>
      <c r="F53" s="34">
        <v>1045</v>
      </c>
      <c r="G53" s="58"/>
      <c r="H53" s="36">
        <v>19</v>
      </c>
      <c r="I53" s="10">
        <v>293855</v>
      </c>
      <c r="J53" s="30">
        <v>13</v>
      </c>
      <c r="K53" s="30">
        <v>15</v>
      </c>
      <c r="L53" s="30">
        <v>8</v>
      </c>
      <c r="M53" s="30">
        <v>9</v>
      </c>
      <c r="N53" s="30">
        <v>10</v>
      </c>
      <c r="O53" s="11">
        <v>55</v>
      </c>
    </row>
    <row r="54" spans="2:15" ht="27" thickBot="1" x14ac:dyDescent="0.45">
      <c r="F54" s="47">
        <v>19</v>
      </c>
      <c r="G54" s="46"/>
      <c r="H54" s="46"/>
    </row>
    <row r="55" spans="2:15" ht="29.25" thickBot="1" x14ac:dyDescent="0.5">
      <c r="F55" s="11">
        <v>55</v>
      </c>
      <c r="G55" s="48"/>
      <c r="H55" s="48">
        <v>1</v>
      </c>
      <c r="I55" s="8"/>
    </row>
    <row r="56" spans="2:15" ht="15.75" thickBot="1" x14ac:dyDescent="0.3"/>
    <row r="57" spans="2:15" ht="18.75" thickBot="1" x14ac:dyDescent="0.3">
      <c r="B57" s="6" t="s">
        <v>24</v>
      </c>
      <c r="C57" s="3" t="s">
        <v>0</v>
      </c>
      <c r="D57" s="2" t="s">
        <v>1</v>
      </c>
      <c r="E57" s="6" t="s">
        <v>2</v>
      </c>
      <c r="F57" s="2" t="s">
        <v>25</v>
      </c>
      <c r="G57" s="4" t="s">
        <v>26</v>
      </c>
      <c r="H57" s="5" t="s">
        <v>27</v>
      </c>
      <c r="I57" s="6" t="s">
        <v>4</v>
      </c>
      <c r="J57" s="3" t="s">
        <v>28</v>
      </c>
      <c r="K57" s="3" t="s">
        <v>29</v>
      </c>
      <c r="L57" s="3" t="s">
        <v>30</v>
      </c>
      <c r="M57" s="3" t="s">
        <v>31</v>
      </c>
      <c r="N57" s="3" t="s">
        <v>32</v>
      </c>
      <c r="O57" s="7" t="s">
        <v>25</v>
      </c>
    </row>
    <row r="58" spans="2:15" ht="23.25" x14ac:dyDescent="0.35">
      <c r="B58" s="27" t="s">
        <v>5</v>
      </c>
      <c r="C58" s="12" t="s">
        <v>6</v>
      </c>
      <c r="D58" s="37">
        <v>64</v>
      </c>
      <c r="E58" s="40">
        <v>380</v>
      </c>
      <c r="F58" s="43">
        <v>444</v>
      </c>
      <c r="G58" s="56"/>
      <c r="H58" s="22">
        <v>7</v>
      </c>
      <c r="I58" s="14" t="s">
        <v>17</v>
      </c>
      <c r="J58" s="13">
        <v>6</v>
      </c>
      <c r="K58" s="13">
        <v>4</v>
      </c>
      <c r="L58" s="13">
        <v>3</v>
      </c>
      <c r="M58" s="13">
        <v>8</v>
      </c>
      <c r="N58" s="13">
        <v>0</v>
      </c>
      <c r="O58" s="31">
        <v>21</v>
      </c>
    </row>
    <row r="59" spans="2:15" ht="23.25" x14ac:dyDescent="0.35">
      <c r="B59" s="28" t="s">
        <v>10</v>
      </c>
      <c r="C59" s="15" t="s">
        <v>6</v>
      </c>
      <c r="D59" s="38">
        <v>16</v>
      </c>
      <c r="E59" s="41">
        <v>150</v>
      </c>
      <c r="F59" s="44">
        <v>166</v>
      </c>
      <c r="G59" s="57"/>
      <c r="H59" s="24">
        <v>14</v>
      </c>
      <c r="I59" s="17" t="s">
        <v>21</v>
      </c>
      <c r="J59" s="16">
        <v>1</v>
      </c>
      <c r="K59" s="16">
        <v>6</v>
      </c>
      <c r="L59" s="16">
        <v>1</v>
      </c>
      <c r="M59" s="16">
        <v>5</v>
      </c>
      <c r="N59" s="16">
        <v>0</v>
      </c>
      <c r="O59" s="32">
        <v>13</v>
      </c>
    </row>
    <row r="60" spans="2:15" ht="23.25" x14ac:dyDescent="0.35">
      <c r="B60" s="28" t="s">
        <v>11</v>
      </c>
      <c r="C60" s="15" t="s">
        <v>6</v>
      </c>
      <c r="D60" s="38">
        <v>31</v>
      </c>
      <c r="E60" s="41">
        <v>200</v>
      </c>
      <c r="F60" s="44">
        <v>231</v>
      </c>
      <c r="G60" s="57"/>
      <c r="H60" s="24">
        <v>3</v>
      </c>
      <c r="I60" s="17" t="s">
        <v>22</v>
      </c>
      <c r="J60" s="16">
        <v>3</v>
      </c>
      <c r="K60" s="16">
        <v>1</v>
      </c>
      <c r="L60" s="16">
        <v>2</v>
      </c>
      <c r="M60" s="16">
        <v>0</v>
      </c>
      <c r="N60" s="16">
        <v>0</v>
      </c>
      <c r="O60" s="32">
        <v>6</v>
      </c>
    </row>
    <row r="61" spans="2:15" ht="24" thickBot="1" x14ac:dyDescent="0.4">
      <c r="B61" s="29" t="s">
        <v>12</v>
      </c>
      <c r="C61" s="18" t="s">
        <v>6</v>
      </c>
      <c r="D61" s="39">
        <v>36</v>
      </c>
      <c r="E61" s="42">
        <v>225</v>
      </c>
      <c r="F61" s="45">
        <v>261</v>
      </c>
      <c r="G61" s="59"/>
      <c r="H61" s="26">
        <v>14</v>
      </c>
      <c r="I61" s="20" t="s">
        <v>23</v>
      </c>
      <c r="J61" s="19">
        <v>3</v>
      </c>
      <c r="K61" s="19">
        <v>6</v>
      </c>
      <c r="L61" s="19">
        <v>2</v>
      </c>
      <c r="M61" s="19">
        <v>2</v>
      </c>
      <c r="N61" s="19">
        <v>5</v>
      </c>
      <c r="O61" s="33">
        <v>18</v>
      </c>
    </row>
    <row r="62" spans="2:15" ht="21.75" thickBot="1" x14ac:dyDescent="0.4">
      <c r="B62" s="365" t="s">
        <v>33</v>
      </c>
      <c r="C62" s="366"/>
      <c r="D62" s="366"/>
      <c r="E62" s="367"/>
      <c r="F62" s="34">
        <v>1102</v>
      </c>
      <c r="G62" s="58"/>
      <c r="H62" s="36">
        <v>38</v>
      </c>
      <c r="I62" s="10">
        <v>293855</v>
      </c>
      <c r="J62" s="30">
        <v>13</v>
      </c>
      <c r="K62" s="30">
        <v>17</v>
      </c>
      <c r="L62" s="30">
        <v>8</v>
      </c>
      <c r="M62" s="30">
        <v>15</v>
      </c>
      <c r="N62" s="30">
        <v>5</v>
      </c>
      <c r="O62" s="11">
        <v>58</v>
      </c>
    </row>
    <row r="63" spans="2:15" ht="27" thickBot="1" x14ac:dyDescent="0.45">
      <c r="F63" s="47">
        <v>19</v>
      </c>
      <c r="G63" s="46"/>
      <c r="H63" s="46"/>
    </row>
    <row r="64" spans="2:15" ht="29.25" thickBot="1" x14ac:dyDescent="0.5">
      <c r="F64" s="11">
        <v>58</v>
      </c>
      <c r="G64" s="48"/>
      <c r="H64" s="48">
        <v>2</v>
      </c>
      <c r="I64" s="8"/>
    </row>
  </sheetData>
  <mergeCells count="9">
    <mergeCell ref="B45:E45"/>
    <mergeCell ref="B53:E53"/>
    <mergeCell ref="B62:E62"/>
    <mergeCell ref="B12:E12"/>
    <mergeCell ref="B25:D25"/>
    <mergeCell ref="E25:H25"/>
    <mergeCell ref="C27:H27"/>
    <mergeCell ref="B29:O31"/>
    <mergeCell ref="B36:E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2</vt:i4>
      </vt:variant>
    </vt:vector>
  </HeadingPairs>
  <TitlesOfParts>
    <vt:vector size="10" baseType="lpstr">
      <vt:lpstr>Ha-Mim Kodlama Detayı</vt:lpstr>
      <vt:lpstr>Deneme Tablosu</vt:lpstr>
      <vt:lpstr>Mod 7 kalan Toplamı 19</vt:lpstr>
      <vt:lpstr>Mod 19 kalan Toplamı 19 katı</vt:lpstr>
      <vt:lpstr>Büyük Sayı_1 Ha-Mim</vt:lpstr>
      <vt:lpstr>Büyük Sayı_2 Ha-Mim-Ayn-Sad-Kaf</vt:lpstr>
      <vt:lpstr>Sayfa1 (Eng)</vt:lpstr>
      <vt:lpstr>Sayfa2 (Eng)</vt:lpstr>
      <vt:lpstr>'Ha-Mim Kodlama Detayı'!_Hlk19553136</vt:lpstr>
      <vt:lpstr>'Ha-Mim Kodlama Detayı'!_Hlk19553429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MYPc</cp:lastModifiedBy>
  <dcterms:created xsi:type="dcterms:W3CDTF">2019-09-13T21:22:33Z</dcterms:created>
  <dcterms:modified xsi:type="dcterms:W3CDTF">2020-11-16T09:32:32Z</dcterms:modified>
</cp:coreProperties>
</file>